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activeTab="2"/>
  </bookViews>
  <sheets>
    <sheet name="Profit and Loss" sheetId="1" r:id="rId1"/>
    <sheet name="Balance Sheet" sheetId="2" r:id="rId2"/>
    <sheet name="Notes" sheetId="3" r:id="rId3"/>
  </sheets>
  <definedNames>
    <definedName name="_xlnm.Print_Area" localSheetId="0">'Profit and Loss'!$A$1:$K$129</definedName>
  </definedNames>
  <calcPr fullCalcOnLoad="1"/>
</workbook>
</file>

<file path=xl/sharedStrings.xml><?xml version="1.0" encoding="utf-8"?>
<sst xmlns="http://schemas.openxmlformats.org/spreadsheetml/2006/main" count="299" uniqueCount="199">
  <si>
    <t>CONSOLIDATED INCOME STATEMENT</t>
  </si>
  <si>
    <t>Investment income</t>
  </si>
  <si>
    <t>(b)</t>
  </si>
  <si>
    <t>(c)</t>
  </si>
  <si>
    <t>amortisation, exceptional</t>
  </si>
  <si>
    <t>items, income tax, minority</t>
  </si>
  <si>
    <t>interests and extraordinary</t>
  </si>
  <si>
    <t>items.</t>
  </si>
  <si>
    <t>Exceptional items</t>
  </si>
  <si>
    <t>(d)</t>
  </si>
  <si>
    <t>(e)</t>
  </si>
  <si>
    <t>associated companies</t>
  </si>
  <si>
    <t>(f)</t>
  </si>
  <si>
    <t>(g)</t>
  </si>
  <si>
    <t>(h)</t>
  </si>
  <si>
    <t>(j)</t>
  </si>
  <si>
    <t>(l)</t>
  </si>
  <si>
    <t>Earnings per share based</t>
  </si>
  <si>
    <t>any provision for preference</t>
  </si>
  <si>
    <t>dividends, if any :</t>
  </si>
  <si>
    <t>(a)</t>
  </si>
  <si>
    <t xml:space="preserve">     before deducting minority</t>
  </si>
  <si>
    <t xml:space="preserve">     interests</t>
  </si>
  <si>
    <t>(k)</t>
  </si>
  <si>
    <t>(iii) Extraordinary items</t>
  </si>
  <si>
    <t xml:space="preserve">     attributable to members of</t>
  </si>
  <si>
    <t xml:space="preserve">     ordinary shares - sen)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</si>
  <si>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</si>
  <si>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</si>
  <si>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</si>
  <si>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</si>
  <si>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</si>
  <si>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</si>
  <si>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</si>
  <si>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</si>
  <si>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</si>
  <si>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</si>
  <si>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</si>
  <si>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 xml:space="preserve"> -</t>
  </si>
  <si>
    <t>TASEK CORPORATION BERHAD</t>
  </si>
  <si>
    <t xml:space="preserve">     (Company No: 4698-W)</t>
  </si>
  <si>
    <t xml:space="preserve">   Incorporated in Malaysia</t>
  </si>
  <si>
    <t>(I)   Extraordinary items</t>
  </si>
  <si>
    <t>Subsidiary Companies</t>
  </si>
  <si>
    <t>Expenditure Carried Forward</t>
  </si>
  <si>
    <t>Current Assets</t>
  </si>
  <si>
    <t>Trade debtors</t>
  </si>
  <si>
    <t>Other debtors, deposits &amp; prepayments</t>
  </si>
  <si>
    <t>Cash and bank balances</t>
  </si>
  <si>
    <t>Less:</t>
  </si>
  <si>
    <t>Current Liabilities</t>
  </si>
  <si>
    <t>Trade creditors</t>
  </si>
  <si>
    <t>Other creditors and accruals</t>
  </si>
  <si>
    <t>Short term borrowings</t>
  </si>
  <si>
    <t>Provision for taxation</t>
  </si>
  <si>
    <t>Proposed dividends</t>
  </si>
  <si>
    <t>Financed by:</t>
  </si>
  <si>
    <t>Share Capital</t>
  </si>
  <si>
    <t>Reserves</t>
  </si>
  <si>
    <t>Share premium</t>
  </si>
  <si>
    <t>Revaluation reserve</t>
  </si>
  <si>
    <t>General reserve</t>
  </si>
  <si>
    <t>Retained profits</t>
  </si>
  <si>
    <t>Shareholders' Fund</t>
  </si>
  <si>
    <t>Provision for Retirement Benefits</t>
  </si>
  <si>
    <t>Deferred Taxation</t>
  </si>
  <si>
    <t>Short term deposits with licensed banks</t>
  </si>
  <si>
    <t>Page 3</t>
  </si>
  <si>
    <t>CONSOLIDATED BALANCE SHEET</t>
  </si>
  <si>
    <t>AS AT</t>
  </si>
  <si>
    <t>END OF</t>
  </si>
  <si>
    <t>FINANCIAL</t>
  </si>
  <si>
    <t>YEAR END</t>
  </si>
  <si>
    <t>Page 2</t>
  </si>
  <si>
    <t>Page 4</t>
  </si>
  <si>
    <t xml:space="preserve">QUARTERLY REPORT </t>
  </si>
  <si>
    <t>NOTES</t>
  </si>
  <si>
    <t>Total investments, at cost</t>
  </si>
  <si>
    <t>Total investments, at book value</t>
  </si>
  <si>
    <t>Total investments, at market value</t>
  </si>
  <si>
    <t xml:space="preserve">There were no issues of any debt or equity securities, share buy-backs, share cancellations, shares </t>
  </si>
  <si>
    <t>held as treasury shares and resale of treasury shares for the current financial year todate.</t>
  </si>
  <si>
    <t>Page 5</t>
  </si>
  <si>
    <t>There were no contingent liabilities arising at the date of issuance of this report.</t>
  </si>
  <si>
    <t xml:space="preserve">There were no financial instruments negotiated with off balance sheet risk at the date of issuance of </t>
  </si>
  <si>
    <t>this report.</t>
  </si>
  <si>
    <t>There were no pending material litigations at the date of issuance of this report.</t>
  </si>
  <si>
    <t>BY ORDER OF THE BOARD</t>
  </si>
  <si>
    <t>KUALA LUMPUR</t>
  </si>
  <si>
    <t>extraordinary items</t>
  </si>
  <si>
    <t xml:space="preserve">statements as compared with the most recent annual financial statements for the year ended </t>
  </si>
  <si>
    <t>The same accounting policies and methods of computation were followed in the quarterly financial</t>
  </si>
  <si>
    <t>including business combination, acquisition or disposal of subsidiaries and long term investments,</t>
  </si>
  <si>
    <t>restructuring and discontinuing operation.</t>
  </si>
  <si>
    <t>There were no profit forecast or guarantee for the period.</t>
  </si>
  <si>
    <t>Investment in quoted securities as at the end of this quarter are:-</t>
  </si>
  <si>
    <t>Long term borrowings</t>
  </si>
  <si>
    <t>- Bankers' acceptances (unsecured)</t>
  </si>
  <si>
    <t>- Term loan (unsecured)</t>
  </si>
  <si>
    <t>(Audited)</t>
  </si>
  <si>
    <t>Net Tangible Assets per Share (RM)</t>
  </si>
  <si>
    <t>Taxation comprises the following:</t>
  </si>
  <si>
    <t>Less: Repayable within 1 year</t>
  </si>
  <si>
    <t>No segmental information is disclosed as the Company only engages in the manufacture and sale of</t>
  </si>
  <si>
    <t>cement and related products in Malaysia.</t>
  </si>
  <si>
    <t>Revenue</t>
  </si>
  <si>
    <t xml:space="preserve">Other income </t>
  </si>
  <si>
    <t>Profit/(loss) before finance</t>
  </si>
  <si>
    <t xml:space="preserve">cost, depreciation and </t>
  </si>
  <si>
    <t>Finance Cost</t>
  </si>
  <si>
    <t>Depreciation and amortisation</t>
  </si>
  <si>
    <t>Profit/(loss) before income</t>
  </si>
  <si>
    <t>tax, minority interests and</t>
  </si>
  <si>
    <t>Share of profits and losses of</t>
  </si>
  <si>
    <t xml:space="preserve">Profit/(loss) before income </t>
  </si>
  <si>
    <t xml:space="preserve">extraordinary items after </t>
  </si>
  <si>
    <t>share of profit and losses of</t>
  </si>
  <si>
    <t>Income tax</t>
  </si>
  <si>
    <t>(I)  Profit/(loss) after income tax</t>
  </si>
  <si>
    <t>(ii)  Minority interests</t>
  </si>
  <si>
    <t>Pre-acquisition profit/(loss), if</t>
  </si>
  <si>
    <t>applicable</t>
  </si>
  <si>
    <t>Net Profit/(loss) from ordinary</t>
  </si>
  <si>
    <t>activities attributable to</t>
  </si>
  <si>
    <t>members of the company</t>
  </si>
  <si>
    <t xml:space="preserve">      the company</t>
  </si>
  <si>
    <t>(m)</t>
  </si>
  <si>
    <t>Net profit/(loss) attributable</t>
  </si>
  <si>
    <t>to members of the company</t>
  </si>
  <si>
    <t>on 2(m) above after deducting</t>
  </si>
  <si>
    <t>(a)   Basic (based on</t>
  </si>
  <si>
    <t xml:space="preserve">      ordinary shares - sen)</t>
  </si>
  <si>
    <t>(b)  Fully diluted (based on</t>
  </si>
  <si>
    <t>(I)</t>
  </si>
  <si>
    <t xml:space="preserve">Share of associated companies' taxation </t>
  </si>
  <si>
    <t>-</t>
  </si>
  <si>
    <t xml:space="preserve">Current </t>
  </si>
  <si>
    <t>quarter</t>
  </si>
  <si>
    <t>There were no material events subsequent to the end of the period reported at the date of issuance of this report.</t>
  </si>
  <si>
    <t>Investment in associated companies</t>
  </si>
  <si>
    <t>Inventories</t>
  </si>
  <si>
    <t>Preceding</t>
  </si>
  <si>
    <t>Property, Plant and Equipment</t>
  </si>
  <si>
    <t>Amount from associated companies</t>
  </si>
  <si>
    <t>Short term borrowings (unsecured)</t>
  </si>
  <si>
    <t>Bank borrowings (unsecured)</t>
  </si>
  <si>
    <t>Long term Investments</t>
  </si>
  <si>
    <t>30 June 2001.</t>
  </si>
  <si>
    <t>Dividend per share (sen)</t>
  </si>
  <si>
    <t>Dividend Description</t>
  </si>
  <si>
    <t>AS AT END OF CURRENT</t>
  </si>
  <si>
    <t>AS AT PRECEDING</t>
  </si>
  <si>
    <t>FINANCIAL YEAR END</t>
  </si>
  <si>
    <t>Net tangible assets per</t>
  </si>
  <si>
    <t>share (RM)</t>
  </si>
  <si>
    <t>There was no extraordinary item for this quarter.</t>
  </si>
  <si>
    <t>Taxation for the quarter</t>
  </si>
  <si>
    <t>30.9.2001</t>
  </si>
  <si>
    <t>There were no acquisition or disposal of quoted securities for the current financial year todate.</t>
  </si>
  <si>
    <t>There were no sales of investments or properties for the current financial year to date.</t>
  </si>
  <si>
    <t>TAN CHEONG SENG</t>
  </si>
  <si>
    <t>COMPANY SECRETARY</t>
  </si>
  <si>
    <t>Comparison with immediate preceding quarter.</t>
  </si>
  <si>
    <t>Current</t>
  </si>
  <si>
    <t>Immediate</t>
  </si>
  <si>
    <t>preceding</t>
  </si>
  <si>
    <t>Consolidated Profit before tax</t>
  </si>
  <si>
    <t>Quarterly report on results for the financial quarter ended 31 December 2001.</t>
  </si>
  <si>
    <t>Net Current Assets/(Liabilities)</t>
  </si>
  <si>
    <t>31.12.2001</t>
  </si>
  <si>
    <t>31.12.2000</t>
  </si>
  <si>
    <t>of ordinary transfers; and</t>
  </si>
  <si>
    <t>shares bought on the Kuala Lumpur Stock Exchange on a cum entitlement basis according to the Rules</t>
  </si>
  <si>
    <t>of the Kuala Lumpur Stock Exchange.</t>
  </si>
  <si>
    <t>This is to inform that a Depositor shall qualify for entitlement only in respect of :-</t>
  </si>
  <si>
    <t>4 FEBRUARY 2002</t>
  </si>
  <si>
    <t>Interim</t>
  </si>
  <si>
    <t>No tax charge on the Company's profit for the current quarter because of the availability of reinvestment</t>
  </si>
  <si>
    <t xml:space="preserve">allowances and capital allowances claimed. </t>
  </si>
  <si>
    <t>The Board of Directors has declared an interim dividend of 3.0 sen less tax of 28% for the financial year ending</t>
  </si>
  <si>
    <t xml:space="preserve">30 June 2002 (2001 : 3.0 sen less tax of 28%) to be paid on 6 May 2002 to holders of preference and ordinary </t>
  </si>
  <si>
    <t>shares whose names appear in the Record of Depositors at the close of business on 8 April 2002.</t>
  </si>
  <si>
    <t>Bank borrowings as at the end of this quarter:-</t>
  </si>
  <si>
    <t>The current quarter's lower profit as compared to that of the immediate preceding quarter was the</t>
  </si>
  <si>
    <t>quarter.</t>
  </si>
  <si>
    <t>The operations of the Group generally follow the performance of the construction industry.</t>
  </si>
  <si>
    <t>result of a temporary change in sales mix arising from changed market conditions during the</t>
  </si>
  <si>
    <t>corresponding</t>
  </si>
  <si>
    <t>rehabilitated Kiln 3 and a lower contribution from associated companies.</t>
  </si>
  <si>
    <t>There was no exceptional item during this quarter.</t>
  </si>
  <si>
    <t>UNAUDITED RESULTS FOR THE 2ND QUARTER ENDED 31 DECEMBER 2001</t>
  </si>
  <si>
    <t>There were no changes in the composition of the Group during  the current financial year todate</t>
  </si>
  <si>
    <t>There was no announcement of any corporate proposals during the current financial year todate.</t>
  </si>
  <si>
    <t>shares transferred into the Depositor's securities account before 12.30pm on 8 April 2002 in respect</t>
  </si>
  <si>
    <t xml:space="preserve">Although revenue increased by 22.6% in the financial year todate over that of the corresponding </t>
  </si>
  <si>
    <t>period, the total benefit from this was not reflected in the results of the Group during this period</t>
  </si>
  <si>
    <t xml:space="preserve">due to the higher depreciation charge of RM9.9 million following the recent commissioning of the </t>
  </si>
  <si>
    <t>expected to remain satisfactory.</t>
  </si>
  <si>
    <t>Barring unforeseen circumstances, the Company's results for the financial year ending 30 June 2002 is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</si>
</sst>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"/>
    <numFmt numFmtId="179" formatCode="#,##0_ ;[Red]\-#,##0\ "/>
    <numFmt numFmtId="180" formatCode="#,##0.00_ ;[Red]\-#,##0.00\ "/>
    <numFmt numFmtId="181" formatCode="#,##0.0_ ;[Red]\-#,##0.0\ "/>
    <numFmt numFmtId="182" formatCode="#,##0.0_);\(#,##0.0\)"/>
    <numFmt numFmtId="183" formatCode="_-* #,##0.0_-;\-* #,##0.0_-;_-* &quot;-&quot;??_-;_-@_-"/>
    <numFmt numFmtId="184" formatCode="_-* #,##0_-;\-* #,##0_-;_-* &quot;-&quot;??_-;_-@_-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00_ ;[Red]\-#,##0.000\ "/>
    <numFmt numFmtId="193" formatCode="#,##0.0000_ ;[Red]\-#,##0.0000\ 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</numFmts>
  <fonts count="11">
    <font>
      <sz val="10"/>
      <name val="Arial"/>
      <family val="0"/>
    </font>
    <font>
      <b/>
      <sz val="10"/>
      <name val="Helv"/>
      <family val="0"/>
    </font>
    <font>
      <sz val="11"/>
      <name val="Helv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Helv"/>
      <family val="0"/>
    </font>
    <font>
      <u val="single"/>
      <sz val="10"/>
      <name val="Helv"/>
      <family val="0"/>
    </font>
    <font>
      <b/>
      <sz val="8"/>
      <name val="Helv"/>
      <family val="0"/>
    </font>
    <font>
      <b/>
      <sz val="11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/>
      <protection/>
    </xf>
    <xf numFmtId="0" fontId="0" fillId="0" borderId="2" xfId="0" applyBorder="1" applyAlignment="1">
      <alignment horizontal="centerContinuous"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3" xfId="0" applyNumberFormat="1" applyBorder="1" applyAlignment="1" applyProtection="1">
      <alignment horizontal="center"/>
      <protection/>
    </xf>
    <xf numFmtId="14" fontId="0" fillId="0" borderId="4" xfId="0" applyNumberFormat="1" applyBorder="1" applyAlignment="1" applyProtection="1">
      <alignment horizontal="center"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>
      <alignment horizontal="right"/>
    </xf>
    <xf numFmtId="179" fontId="0" fillId="0" borderId="0" xfId="0" applyNumberFormat="1" applyAlignment="1" applyProtection="1">
      <alignment horizontal="right"/>
      <protection/>
    </xf>
    <xf numFmtId="179" fontId="2" fillId="0" borderId="0" xfId="0" applyNumberFormat="1" applyFont="1" applyAlignment="1">
      <alignment horizontal="right"/>
    </xf>
    <xf numFmtId="17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179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9" fontId="0" fillId="0" borderId="8" xfId="0" applyNumberFormat="1" applyBorder="1" applyAlignment="1" applyProtection="1">
      <alignment/>
      <protection/>
    </xf>
    <xf numFmtId="179" fontId="0" fillId="0" borderId="9" xfId="0" applyNumberFormat="1" applyBorder="1" applyAlignment="1" applyProtection="1">
      <alignment horizontal="right"/>
      <protection/>
    </xf>
    <xf numFmtId="179" fontId="0" fillId="0" borderId="9" xfId="0" applyNumberFormat="1" applyBorder="1" applyAlignment="1" applyProtection="1">
      <alignment/>
      <protection/>
    </xf>
    <xf numFmtId="179" fontId="2" fillId="0" borderId="9" xfId="0" applyNumberFormat="1" applyFon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8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9" fontId="0" fillId="0" borderId="8" xfId="0" applyNumberForma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 horizontal="centerContinuous"/>
      <protection/>
    </xf>
    <xf numFmtId="14" fontId="0" fillId="0" borderId="11" xfId="0" applyNumberForma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left"/>
    </xf>
    <xf numFmtId="18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 quotePrefix="1">
      <alignment horizontal="left"/>
      <protection/>
    </xf>
    <xf numFmtId="184" fontId="0" fillId="0" borderId="0" xfId="15" applyNumberFormat="1" applyAlignment="1">
      <alignment/>
    </xf>
    <xf numFmtId="184" fontId="2" fillId="0" borderId="0" xfId="15" applyNumberFormat="1" applyFont="1" applyAlignment="1" applyProtection="1">
      <alignment/>
      <protection/>
    </xf>
    <xf numFmtId="15" fontId="0" fillId="0" borderId="0" xfId="0" applyNumberFormat="1" applyAlignment="1" applyProtection="1" quotePrefix="1">
      <alignment horizontal="left"/>
      <protection/>
    </xf>
    <xf numFmtId="180" fontId="0" fillId="0" borderId="8" xfId="0" applyNumberFormat="1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9" fontId="0" fillId="0" borderId="7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37" fontId="8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fill" wrapText="1"/>
      <protection/>
    </xf>
    <xf numFmtId="184" fontId="0" fillId="0" borderId="16" xfId="0" applyNumberFormat="1" applyBorder="1" applyAlignment="1">
      <alignment/>
    </xf>
    <xf numFmtId="37" fontId="0" fillId="0" borderId="16" xfId="0" applyNumberFormat="1" applyBorder="1" applyAlignment="1" applyProtection="1">
      <alignment/>
      <protection/>
    </xf>
    <xf numFmtId="184" fontId="0" fillId="0" borderId="0" xfId="0" applyNumberFormat="1" applyBorder="1" applyAlignment="1">
      <alignment/>
    </xf>
    <xf numFmtId="184" fontId="0" fillId="0" borderId="16" xfId="15" applyNumberFormat="1" applyBorder="1" applyAlignment="1">
      <alignment/>
    </xf>
    <xf numFmtId="184" fontId="0" fillId="0" borderId="0" xfId="15" applyNumberFormat="1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41" fontId="0" fillId="0" borderId="9" xfId="0" applyNumberFormat="1" applyBorder="1" applyAlignment="1" applyProtection="1">
      <alignment horizontal="right"/>
      <protection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80" fontId="0" fillId="0" borderId="8" xfId="0" applyNumberFormat="1" applyBorder="1" applyAlignment="1">
      <alignment/>
    </xf>
    <xf numFmtId="193" fontId="0" fillId="0" borderId="8" xfId="0" applyNumberFormat="1" applyFont="1" applyBorder="1" applyAlignment="1">
      <alignment/>
    </xf>
    <xf numFmtId="189" fontId="0" fillId="0" borderId="8" xfId="0" applyNumberFormat="1" applyFont="1" applyBorder="1" applyAlignment="1">
      <alignment horizontal="right"/>
    </xf>
    <xf numFmtId="184" fontId="0" fillId="0" borderId="8" xfId="15" applyNumberFormat="1" applyBorder="1" applyAlignment="1">
      <alignment horizontal="center"/>
    </xf>
    <xf numFmtId="184" fontId="0" fillId="0" borderId="8" xfId="15" applyNumberFormat="1" applyBorder="1" applyAlignment="1">
      <alignment horizontal="centerContinuous"/>
    </xf>
    <xf numFmtId="184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8" xfId="15" applyBorder="1" applyAlignment="1">
      <alignment horizontal="right"/>
    </xf>
    <xf numFmtId="41" fontId="0" fillId="0" borderId="8" xfId="0" applyNumberFormat="1" applyBorder="1" applyAlignment="1">
      <alignment horizontal="center"/>
    </xf>
    <xf numFmtId="0" fontId="0" fillId="0" borderId="0" xfId="0" applyAlignment="1" applyProtection="1">
      <alignment horizontal="justify" vertical="justify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workbookViewId="0" topLeftCell="A53">
      <selection activeCell="A61" sqref="A61"/>
    </sheetView>
  </sheetViews>
  <sheetFormatPr defaultColWidth="9.140625" defaultRowHeight="12.75" customHeight="1"/>
  <cols>
    <col min="1" max="1" width="1.7109375" style="0" customWidth="1"/>
    <col min="2" max="2" width="3.7109375" style="0" customWidth="1"/>
    <col min="3" max="3" width="10.7109375" style="0" customWidth="1"/>
    <col min="4" max="4" width="9.7109375" style="0" customWidth="1"/>
    <col min="5" max="5" width="14.00390625" style="0" customWidth="1"/>
    <col min="6" max="6" width="11.7109375" style="0" customWidth="1"/>
    <col min="7" max="7" width="13.00390625" style="0" customWidth="1"/>
    <col min="8" max="8" width="2.00390625" style="0" customWidth="1"/>
    <col min="9" max="9" width="13.8515625" style="0" customWidth="1"/>
    <col min="10" max="10" width="12.140625" style="0" customWidth="1"/>
    <col min="11" max="11" width="1.57421875" style="0" customWidth="1"/>
    <col min="12" max="12" width="10.7109375" style="0" bestFit="1" customWidth="1"/>
  </cols>
  <sheetData>
    <row r="1" spans="5:9" ht="12.75" customHeight="1">
      <c r="E1" s="31" t="s">
        <v>39</v>
      </c>
      <c r="I1" s="31"/>
    </row>
    <row r="2" ht="12.75" customHeight="1">
      <c r="E2" s="31" t="s">
        <v>40</v>
      </c>
    </row>
    <row r="3" ht="12.75" customHeight="1">
      <c r="E3" s="31" t="s">
        <v>41</v>
      </c>
    </row>
    <row r="6" ht="12.75" customHeight="1">
      <c r="A6" t="s">
        <v>167</v>
      </c>
    </row>
    <row r="8" ht="12.75" customHeight="1">
      <c r="A8" s="51" t="s">
        <v>190</v>
      </c>
    </row>
    <row r="9" ht="12.75" customHeight="1">
      <c r="A9" s="32" t="s">
        <v>0</v>
      </c>
    </row>
    <row r="12" spans="6:10" ht="12.75" customHeight="1">
      <c r="F12" s="1" t="s">
        <v>27</v>
      </c>
      <c r="G12" s="2"/>
      <c r="I12" s="1" t="s">
        <v>28</v>
      </c>
      <c r="J12" s="2"/>
    </row>
    <row r="13" spans="6:10" ht="12.75" customHeight="1">
      <c r="F13" s="3" t="s">
        <v>29</v>
      </c>
      <c r="G13" s="4" t="s">
        <v>30</v>
      </c>
      <c r="I13" s="3" t="s">
        <v>29</v>
      </c>
      <c r="J13" s="4" t="s">
        <v>30</v>
      </c>
    </row>
    <row r="14" spans="6:10" ht="12.75" customHeight="1">
      <c r="F14" s="3" t="s">
        <v>31</v>
      </c>
      <c r="G14" s="4" t="s">
        <v>31</v>
      </c>
      <c r="I14" s="3" t="s">
        <v>31</v>
      </c>
      <c r="J14" s="4" t="s">
        <v>31</v>
      </c>
    </row>
    <row r="15" spans="6:10" ht="12.75" customHeight="1">
      <c r="F15" s="3" t="s">
        <v>32</v>
      </c>
      <c r="G15" s="4" t="s">
        <v>33</v>
      </c>
      <c r="I15" s="3" t="s">
        <v>34</v>
      </c>
      <c r="J15" s="4" t="s">
        <v>33</v>
      </c>
    </row>
    <row r="16" spans="6:10" ht="12.75" customHeight="1">
      <c r="F16" s="5"/>
      <c r="G16" s="4" t="s">
        <v>35</v>
      </c>
      <c r="I16" s="5"/>
      <c r="J16" s="4" t="s">
        <v>35</v>
      </c>
    </row>
    <row r="17" spans="6:10" ht="12.75" customHeight="1">
      <c r="F17" s="5"/>
      <c r="G17" s="4" t="s">
        <v>32</v>
      </c>
      <c r="I17" s="5"/>
      <c r="J17" s="4" t="s">
        <v>36</v>
      </c>
    </row>
    <row r="18" spans="6:10" ht="12.75" customHeight="1">
      <c r="F18" s="12">
        <v>37256</v>
      </c>
      <c r="G18" s="13">
        <v>36891</v>
      </c>
      <c r="I18" s="12">
        <f>+F18</f>
        <v>37256</v>
      </c>
      <c r="J18" s="13">
        <f>+G18</f>
        <v>36891</v>
      </c>
    </row>
    <row r="19" spans="6:10" ht="12.75" customHeight="1">
      <c r="F19" s="6" t="s">
        <v>37</v>
      </c>
      <c r="G19" s="7" t="s">
        <v>37</v>
      </c>
      <c r="I19" s="6" t="s">
        <v>37</v>
      </c>
      <c r="J19" s="7" t="s">
        <v>37</v>
      </c>
    </row>
    <row r="21" spans="1:12" ht="12.75" customHeight="1" thickBot="1">
      <c r="A21">
        <v>1</v>
      </c>
      <c r="B21" t="s">
        <v>20</v>
      </c>
      <c r="C21" t="s">
        <v>105</v>
      </c>
      <c r="F21" s="24">
        <v>58019</v>
      </c>
      <c r="G21" s="24">
        <v>47353</v>
      </c>
      <c r="I21" s="24">
        <f>57264+58019</f>
        <v>115283</v>
      </c>
      <c r="J21" s="24">
        <v>94015</v>
      </c>
      <c r="L21" s="15"/>
    </row>
    <row r="22" spans="6:10" ht="6" customHeight="1" thickTop="1">
      <c r="F22" s="20"/>
      <c r="G22" s="20"/>
      <c r="H22" s="23"/>
      <c r="I22" s="20"/>
      <c r="J22" s="20"/>
    </row>
    <row r="23" spans="2:10" ht="12.75" customHeight="1" thickBot="1">
      <c r="B23" t="s">
        <v>2</v>
      </c>
      <c r="C23" t="s">
        <v>1</v>
      </c>
      <c r="E23" s="15"/>
      <c r="F23" s="22">
        <f>1078-1081+7</f>
        <v>4</v>
      </c>
      <c r="G23" s="22">
        <v>812</v>
      </c>
      <c r="I23" s="22">
        <f>1081+F23</f>
        <v>1085</v>
      </c>
      <c r="J23" s="22">
        <v>1036</v>
      </c>
    </row>
    <row r="24" spans="2:12" ht="12.75" customHeight="1" thickBot="1" thickTop="1">
      <c r="B24" t="s">
        <v>3</v>
      </c>
      <c r="C24" t="s">
        <v>106</v>
      </c>
      <c r="F24" s="14">
        <f>(1359-1078)-(1196-1081)-47</f>
        <v>119</v>
      </c>
      <c r="G24" s="14">
        <v>188</v>
      </c>
      <c r="I24" s="14">
        <f>115+F24</f>
        <v>234</v>
      </c>
      <c r="J24" s="14">
        <v>369</v>
      </c>
      <c r="L24" s="15"/>
    </row>
    <row r="25" spans="6:10" ht="6" customHeight="1" thickTop="1">
      <c r="F25" s="15"/>
      <c r="G25" s="15"/>
      <c r="I25" s="15"/>
      <c r="J25" s="15"/>
    </row>
    <row r="26" spans="1:10" ht="12.75" customHeight="1">
      <c r="A26">
        <v>2</v>
      </c>
      <c r="B26" t="s">
        <v>20</v>
      </c>
      <c r="C26" t="s">
        <v>107</v>
      </c>
      <c r="F26" s="20">
        <f>3010+469+8320</f>
        <v>11799</v>
      </c>
      <c r="G26" s="20">
        <v>8491</v>
      </c>
      <c r="H26" s="23"/>
      <c r="I26" s="20">
        <f>15366+F26</f>
        <v>27165</v>
      </c>
      <c r="J26" s="20">
        <v>16242</v>
      </c>
    </row>
    <row r="27" spans="3:10" ht="12.75" customHeight="1">
      <c r="C27" t="s">
        <v>108</v>
      </c>
      <c r="F27" s="15"/>
      <c r="G27" s="15"/>
      <c r="I27" s="15"/>
      <c r="J27" s="15"/>
    </row>
    <row r="28" spans="3:10" ht="12.75" customHeight="1">
      <c r="C28" t="s">
        <v>4</v>
      </c>
      <c r="F28" s="15"/>
      <c r="G28" s="15"/>
      <c r="I28" s="15"/>
      <c r="J28" s="15"/>
    </row>
    <row r="29" spans="3:10" ht="12.75" customHeight="1">
      <c r="C29" t="s">
        <v>5</v>
      </c>
      <c r="F29" s="15"/>
      <c r="G29" s="15"/>
      <c r="I29" s="15"/>
      <c r="J29" s="15"/>
    </row>
    <row r="30" spans="3:10" ht="12.75" customHeight="1">
      <c r="C30" t="s">
        <v>6</v>
      </c>
      <c r="F30" s="15"/>
      <c r="G30" s="15"/>
      <c r="I30" s="15"/>
      <c r="J30" s="15"/>
    </row>
    <row r="31" spans="3:10" ht="12.75" customHeight="1">
      <c r="C31" t="s">
        <v>7</v>
      </c>
      <c r="F31" s="16"/>
      <c r="G31" s="16"/>
      <c r="I31" s="16"/>
      <c r="J31" s="16"/>
    </row>
    <row r="32" spans="6:10" ht="6" customHeight="1">
      <c r="F32" s="16"/>
      <c r="G32" s="16"/>
      <c r="I32" s="16"/>
      <c r="J32" s="16"/>
    </row>
    <row r="33" spans="2:10" ht="12.75" customHeight="1">
      <c r="B33" t="s">
        <v>2</v>
      </c>
      <c r="C33" t="s">
        <v>109</v>
      </c>
      <c r="F33" s="17">
        <f>995-526</f>
        <v>469</v>
      </c>
      <c r="G33" s="17" t="s">
        <v>38</v>
      </c>
      <c r="I33" s="17">
        <f>526+F33</f>
        <v>995</v>
      </c>
      <c r="J33" s="17" t="s">
        <v>38</v>
      </c>
    </row>
    <row r="34" spans="6:10" ht="6" customHeight="1">
      <c r="F34" s="17"/>
      <c r="G34" s="17"/>
      <c r="I34" s="17"/>
      <c r="J34" s="17"/>
    </row>
    <row r="35" spans="2:12" ht="12.75" customHeight="1">
      <c r="B35" t="s">
        <v>3</v>
      </c>
      <c r="C35" t="s">
        <v>110</v>
      </c>
      <c r="F35" s="16">
        <f>(16278+213+1+27)-(106+14+8078+1)</f>
        <v>8320</v>
      </c>
      <c r="G35" s="16">
        <v>3335</v>
      </c>
      <c r="I35" s="16">
        <f>8199+F35</f>
        <v>16519</v>
      </c>
      <c r="J35" s="16">
        <v>6666</v>
      </c>
      <c r="L35" s="16">
        <f>16278360+1064+27063+213276</f>
        <v>16519763</v>
      </c>
    </row>
    <row r="36" spans="6:10" ht="6" customHeight="1">
      <c r="F36" s="15"/>
      <c r="G36" s="15"/>
      <c r="I36" s="15"/>
      <c r="J36" s="15"/>
    </row>
    <row r="37" spans="2:10" ht="12.75" customHeight="1">
      <c r="B37" t="s">
        <v>9</v>
      </c>
      <c r="C37" t="s">
        <v>8</v>
      </c>
      <c r="F37" s="76">
        <v>0</v>
      </c>
      <c r="G37" s="25" t="s">
        <v>38</v>
      </c>
      <c r="I37" s="76">
        <v>0</v>
      </c>
      <c r="J37" s="25" t="s">
        <v>38</v>
      </c>
    </row>
    <row r="38" spans="6:10" ht="6" customHeight="1">
      <c r="F38" s="18"/>
      <c r="G38" s="18"/>
      <c r="I38" s="18"/>
      <c r="J38" s="18"/>
    </row>
    <row r="39" spans="2:10" ht="12.75" customHeight="1">
      <c r="B39" t="s">
        <v>10</v>
      </c>
      <c r="C39" t="s">
        <v>111</v>
      </c>
      <c r="F39" s="15"/>
      <c r="G39" s="15"/>
      <c r="I39" s="15"/>
      <c r="J39" s="15"/>
    </row>
    <row r="40" spans="3:10" ht="12.75" customHeight="1">
      <c r="C40" t="s">
        <v>112</v>
      </c>
      <c r="F40" s="15"/>
      <c r="G40" s="15"/>
      <c r="I40" s="15"/>
      <c r="J40" s="15"/>
    </row>
    <row r="41" spans="3:10" ht="12.75" customHeight="1">
      <c r="C41" t="s">
        <v>89</v>
      </c>
      <c r="F41" s="15">
        <f>+F26-F35-F37-F33</f>
        <v>3010</v>
      </c>
      <c r="G41" s="15">
        <f>+G26-G35</f>
        <v>5156</v>
      </c>
      <c r="I41" s="15">
        <f>+I26-I35-I37-I33</f>
        <v>9651</v>
      </c>
      <c r="J41" s="15">
        <f>+J26-J35</f>
        <v>9576</v>
      </c>
    </row>
    <row r="42" spans="6:10" ht="6" customHeight="1">
      <c r="F42" s="15"/>
      <c r="G42" s="15"/>
      <c r="I42" s="15"/>
      <c r="J42" s="15"/>
    </row>
    <row r="43" spans="2:3" ht="12.75" customHeight="1">
      <c r="B43" t="s">
        <v>12</v>
      </c>
      <c r="C43" t="s">
        <v>113</v>
      </c>
    </row>
    <row r="44" spans="3:10" ht="12.75" customHeight="1">
      <c r="C44" t="s">
        <v>11</v>
      </c>
      <c r="F44" s="26">
        <v>2940</v>
      </c>
      <c r="G44" s="26">
        <v>1702</v>
      </c>
      <c r="I44" s="26">
        <f>3079+F44</f>
        <v>6019</v>
      </c>
      <c r="J44" s="26">
        <v>7215</v>
      </c>
    </row>
    <row r="45" spans="6:10" ht="6" customHeight="1">
      <c r="F45" s="15"/>
      <c r="G45" s="15"/>
      <c r="I45" s="15"/>
      <c r="J45" s="15"/>
    </row>
    <row r="46" spans="2:10" ht="12.75" customHeight="1">
      <c r="B46" t="s">
        <v>13</v>
      </c>
      <c r="C46" t="s">
        <v>114</v>
      </c>
      <c r="F46" s="15"/>
      <c r="G46" s="15"/>
      <c r="I46" s="15"/>
      <c r="J46" s="15"/>
    </row>
    <row r="47" spans="3:10" ht="12.75" customHeight="1">
      <c r="C47" t="s">
        <v>112</v>
      </c>
      <c r="F47" s="20"/>
      <c r="G47" s="20"/>
      <c r="H47" s="23"/>
      <c r="I47" s="20"/>
      <c r="J47" s="20"/>
    </row>
    <row r="48" spans="3:10" ht="12.75" customHeight="1">
      <c r="C48" t="s">
        <v>115</v>
      </c>
      <c r="F48" s="15">
        <f>+F41+F44</f>
        <v>5950</v>
      </c>
      <c r="G48" s="15">
        <f>+G41+G44</f>
        <v>6858</v>
      </c>
      <c r="I48" s="15">
        <f>+I41+I44</f>
        <v>15670</v>
      </c>
      <c r="J48" s="15">
        <f>+J41+J44</f>
        <v>16791</v>
      </c>
    </row>
    <row r="49" spans="3:10" ht="12.75" customHeight="1">
      <c r="C49" t="s">
        <v>116</v>
      </c>
      <c r="F49" s="15"/>
      <c r="G49" s="15"/>
      <c r="I49" s="15"/>
      <c r="J49" s="15"/>
    </row>
    <row r="50" spans="3:10" ht="12.75" customHeight="1">
      <c r="C50" t="s">
        <v>11</v>
      </c>
      <c r="F50" s="15"/>
      <c r="G50" s="15"/>
      <c r="I50" s="15"/>
      <c r="J50" s="15"/>
    </row>
    <row r="51" spans="6:10" ht="6" customHeight="1">
      <c r="F51" s="15"/>
      <c r="G51" s="15"/>
      <c r="I51" s="15"/>
      <c r="J51" s="15"/>
    </row>
    <row r="52" spans="2:10" ht="12.75" customHeight="1">
      <c r="B52" t="s">
        <v>14</v>
      </c>
      <c r="C52" t="s">
        <v>117</v>
      </c>
      <c r="F52" s="27">
        <v>823</v>
      </c>
      <c r="G52" s="27">
        <v>1032</v>
      </c>
      <c r="H52" s="9"/>
      <c r="I52" s="27">
        <f>1427+F52</f>
        <v>2250</v>
      </c>
      <c r="J52" s="27">
        <v>2091</v>
      </c>
    </row>
    <row r="53" spans="6:10" ht="12.75" customHeight="1">
      <c r="F53" s="19"/>
      <c r="G53" s="11"/>
      <c r="H53" s="9"/>
      <c r="I53" s="10"/>
      <c r="J53" s="10"/>
    </row>
    <row r="54" spans="2:10" ht="12.75" customHeight="1">
      <c r="B54" t="s">
        <v>133</v>
      </c>
      <c r="C54" t="s">
        <v>118</v>
      </c>
      <c r="F54" s="16"/>
      <c r="H54" s="9"/>
      <c r="I54" s="8"/>
      <c r="J54" s="11"/>
    </row>
    <row r="55" spans="3:6" ht="12.75" customHeight="1">
      <c r="C55" t="s">
        <v>21</v>
      </c>
      <c r="F55" s="15"/>
    </row>
    <row r="56" spans="3:10" ht="12.75" customHeight="1">
      <c r="C56" t="s">
        <v>22</v>
      </c>
      <c r="F56" s="17">
        <f>+F48-F52</f>
        <v>5127</v>
      </c>
      <c r="G56" s="17">
        <f>+G48-G52</f>
        <v>5826</v>
      </c>
      <c r="I56" s="17">
        <f>+I48-I52</f>
        <v>13420</v>
      </c>
      <c r="J56" s="17">
        <f>+J48-J52</f>
        <v>14700</v>
      </c>
    </row>
    <row r="57" spans="6:10" ht="12.75" customHeight="1">
      <c r="F57" s="17"/>
      <c r="G57" s="17"/>
      <c r="I57" s="17"/>
      <c r="J57" s="17"/>
    </row>
    <row r="58" spans="3:10" ht="12.75" customHeight="1">
      <c r="C58" t="s">
        <v>119</v>
      </c>
      <c r="F58" s="29" t="s">
        <v>38</v>
      </c>
      <c r="G58" s="29" t="s">
        <v>38</v>
      </c>
      <c r="H58" s="23"/>
      <c r="I58" s="29" t="s">
        <v>38</v>
      </c>
      <c r="J58" s="29" t="s">
        <v>38</v>
      </c>
    </row>
    <row r="59" spans="6:10" ht="12.75" customHeight="1">
      <c r="F59" s="19"/>
      <c r="G59" s="11"/>
      <c r="H59" s="9"/>
      <c r="I59" s="10"/>
      <c r="J59" s="60"/>
    </row>
    <row r="60" spans="6:10" ht="12.75" customHeight="1">
      <c r="F60" s="19"/>
      <c r="G60" s="11"/>
      <c r="H60" s="9"/>
      <c r="I60" s="10"/>
      <c r="J60" s="60"/>
    </row>
    <row r="61" spans="6:10" ht="12.75" customHeight="1">
      <c r="F61" s="19"/>
      <c r="G61" s="11"/>
      <c r="H61" s="9"/>
      <c r="I61" s="10"/>
      <c r="J61" s="10"/>
    </row>
    <row r="62" spans="6:10" ht="12.75" customHeight="1">
      <c r="F62" s="19"/>
      <c r="G62" s="11"/>
      <c r="H62" s="9"/>
      <c r="I62" s="10"/>
      <c r="J62" s="10"/>
    </row>
    <row r="63" spans="6:10" ht="12.75" customHeight="1">
      <c r="F63" s="19"/>
      <c r="G63" s="11"/>
      <c r="H63" s="9"/>
      <c r="I63" s="10"/>
      <c r="J63" s="10"/>
    </row>
    <row r="64" spans="6:10" ht="12.75" customHeight="1">
      <c r="F64" s="19"/>
      <c r="G64" s="11"/>
      <c r="H64" s="9"/>
      <c r="I64" s="10"/>
      <c r="J64" s="10"/>
    </row>
    <row r="65" spans="6:10" ht="12.75" customHeight="1">
      <c r="F65" s="19"/>
      <c r="G65" s="11"/>
      <c r="H65" s="9"/>
      <c r="I65" s="10"/>
      <c r="J65" s="10"/>
    </row>
    <row r="66" spans="6:10" ht="12.75" customHeight="1">
      <c r="F66" s="19"/>
      <c r="G66" s="11"/>
      <c r="H66" s="9"/>
      <c r="I66" s="10"/>
      <c r="J66" s="10"/>
    </row>
    <row r="67" spans="1:10" ht="12.75" customHeight="1">
      <c r="A67" s="45" t="s">
        <v>39</v>
      </c>
      <c r="F67" s="19"/>
      <c r="G67" s="11"/>
      <c r="H67" s="9"/>
      <c r="I67" s="68"/>
      <c r="J67" s="10"/>
    </row>
    <row r="68" spans="6:10" ht="12.75" customHeight="1">
      <c r="F68" s="19"/>
      <c r="G68" s="11"/>
      <c r="H68" s="9"/>
      <c r="I68" s="10"/>
      <c r="J68" s="10"/>
    </row>
    <row r="69" spans="1:10" ht="12.75" customHeight="1">
      <c r="A69" s="31" t="s">
        <v>73</v>
      </c>
      <c r="F69" s="19"/>
      <c r="G69" s="11"/>
      <c r="H69" s="9"/>
      <c r="I69" s="10"/>
      <c r="J69" s="10"/>
    </row>
    <row r="70" spans="6:10" ht="12.75" customHeight="1">
      <c r="F70" s="19"/>
      <c r="G70" s="11"/>
      <c r="H70" s="9"/>
      <c r="I70" s="10"/>
      <c r="J70" s="10"/>
    </row>
    <row r="71" ht="12.75" customHeight="1">
      <c r="A71" s="51" t="str">
        <f>+A8</f>
        <v>UNAUDITED RESULTS FOR THE 2ND QUARTER ENDED 31 DECEMBER 2001</v>
      </c>
    </row>
    <row r="72" ht="12.75" customHeight="1">
      <c r="A72" s="32" t="s">
        <v>0</v>
      </c>
    </row>
    <row r="73" ht="12.75" customHeight="1">
      <c r="A73" s="32"/>
    </row>
    <row r="74" spans="6:10" ht="12.75" customHeight="1">
      <c r="F74" s="1" t="s">
        <v>27</v>
      </c>
      <c r="G74" s="2"/>
      <c r="I74" s="1" t="s">
        <v>28</v>
      </c>
      <c r="J74" s="2"/>
    </row>
    <row r="75" spans="6:10" ht="12.75" customHeight="1">
      <c r="F75" s="3" t="s">
        <v>29</v>
      </c>
      <c r="G75" s="4" t="s">
        <v>30</v>
      </c>
      <c r="I75" s="3" t="s">
        <v>29</v>
      </c>
      <c r="J75" s="4" t="s">
        <v>30</v>
      </c>
    </row>
    <row r="76" spans="6:10" ht="12.75" customHeight="1">
      <c r="F76" s="3" t="s">
        <v>31</v>
      </c>
      <c r="G76" s="4" t="s">
        <v>31</v>
      </c>
      <c r="I76" s="3" t="s">
        <v>31</v>
      </c>
      <c r="J76" s="4" t="s">
        <v>31</v>
      </c>
    </row>
    <row r="77" spans="6:10" ht="12.75" customHeight="1">
      <c r="F77" s="3" t="s">
        <v>32</v>
      </c>
      <c r="G77" s="4" t="s">
        <v>33</v>
      </c>
      <c r="I77" s="3" t="s">
        <v>34</v>
      </c>
      <c r="J77" s="4" t="s">
        <v>33</v>
      </c>
    </row>
    <row r="78" spans="6:10" ht="12.75" customHeight="1">
      <c r="F78" s="5"/>
      <c r="G78" s="4" t="s">
        <v>35</v>
      </c>
      <c r="I78" s="5"/>
      <c r="J78" s="4" t="s">
        <v>35</v>
      </c>
    </row>
    <row r="79" spans="6:10" ht="12.75" customHeight="1">
      <c r="F79" s="5"/>
      <c r="G79" s="4" t="s">
        <v>32</v>
      </c>
      <c r="I79" s="5"/>
      <c r="J79" s="4" t="s">
        <v>36</v>
      </c>
    </row>
    <row r="80" spans="6:10" ht="12.75" customHeight="1">
      <c r="F80" s="12">
        <f>+F18</f>
        <v>37256</v>
      </c>
      <c r="G80" s="13">
        <f>+G18</f>
        <v>36891</v>
      </c>
      <c r="I80" s="12">
        <f>+I18</f>
        <v>37256</v>
      </c>
      <c r="J80" s="13">
        <f>+J18</f>
        <v>36891</v>
      </c>
    </row>
    <row r="81" spans="6:10" ht="12.75" customHeight="1">
      <c r="F81" s="6" t="s">
        <v>37</v>
      </c>
      <c r="G81" s="7" t="s">
        <v>37</v>
      </c>
      <c r="I81" s="6" t="s">
        <v>37</v>
      </c>
      <c r="J81" s="7" t="s">
        <v>37</v>
      </c>
    </row>
    <row r="82" spans="6:10" ht="12.75" customHeight="1">
      <c r="F82" s="19"/>
      <c r="G82" s="11"/>
      <c r="H82" s="9"/>
      <c r="I82" s="10"/>
      <c r="J82" s="10"/>
    </row>
    <row r="83" spans="6:10" ht="6" customHeight="1">
      <c r="F83" s="29"/>
      <c r="G83" s="29"/>
      <c r="I83" s="29"/>
      <c r="J83" s="29"/>
    </row>
    <row r="84" spans="2:10" ht="12.75" customHeight="1">
      <c r="B84" t="s">
        <v>15</v>
      </c>
      <c r="C84" t="s">
        <v>120</v>
      </c>
      <c r="F84" s="17" t="s">
        <v>135</v>
      </c>
      <c r="G84" s="17" t="s">
        <v>135</v>
      </c>
      <c r="I84" s="17" t="s">
        <v>135</v>
      </c>
      <c r="J84" s="17" t="s">
        <v>135</v>
      </c>
    </row>
    <row r="85" spans="3:10" ht="12.75" customHeight="1">
      <c r="C85" t="s">
        <v>121</v>
      </c>
      <c r="F85" s="28"/>
      <c r="G85" s="28"/>
      <c r="I85" s="28"/>
      <c r="J85" s="28"/>
    </row>
    <row r="86" spans="6:10" ht="6" customHeight="1">
      <c r="F86" s="17"/>
      <c r="G86" s="17"/>
      <c r="I86" s="17"/>
      <c r="J86" s="17"/>
    </row>
    <row r="87" spans="2:10" ht="12.75">
      <c r="B87" t="s">
        <v>23</v>
      </c>
      <c r="C87" t="s">
        <v>122</v>
      </c>
      <c r="F87" s="17"/>
      <c r="G87" s="17"/>
      <c r="I87" s="17"/>
      <c r="J87" s="17"/>
    </row>
    <row r="88" spans="3:10" ht="12.75">
      <c r="C88" t="s">
        <v>123</v>
      </c>
      <c r="F88" s="17"/>
      <c r="G88" s="17"/>
      <c r="I88" s="17"/>
      <c r="J88" s="17"/>
    </row>
    <row r="89" spans="3:10" ht="12.75">
      <c r="C89" t="s">
        <v>124</v>
      </c>
      <c r="F89" s="17">
        <f>+F56</f>
        <v>5127</v>
      </c>
      <c r="G89" s="17">
        <f>+G56</f>
        <v>5826</v>
      </c>
      <c r="I89" s="17">
        <f>+I56</f>
        <v>13420</v>
      </c>
      <c r="J89" s="17">
        <f>+J56</f>
        <v>14700</v>
      </c>
    </row>
    <row r="90" spans="6:10" ht="6" customHeight="1">
      <c r="F90" s="17"/>
      <c r="G90" s="17"/>
      <c r="I90" s="17"/>
      <c r="J90" s="17"/>
    </row>
    <row r="91" spans="2:10" ht="12.75" customHeight="1">
      <c r="B91" t="s">
        <v>16</v>
      </c>
      <c r="C91" t="s">
        <v>42</v>
      </c>
      <c r="F91" s="17" t="s">
        <v>38</v>
      </c>
      <c r="G91" s="17" t="s">
        <v>38</v>
      </c>
      <c r="I91" s="17" t="s">
        <v>38</v>
      </c>
      <c r="J91" s="17" t="s">
        <v>38</v>
      </c>
    </row>
    <row r="92" spans="6:10" ht="6" customHeight="1">
      <c r="F92" s="17"/>
      <c r="G92" s="17"/>
      <c r="I92" s="17"/>
      <c r="J92" s="17"/>
    </row>
    <row r="93" spans="3:10" ht="12.75" customHeight="1">
      <c r="C93" t="s">
        <v>119</v>
      </c>
      <c r="F93" s="17" t="s">
        <v>38</v>
      </c>
      <c r="G93" s="17" t="s">
        <v>38</v>
      </c>
      <c r="I93" s="17" t="s">
        <v>38</v>
      </c>
      <c r="J93" s="17" t="s">
        <v>38</v>
      </c>
    </row>
    <row r="94" spans="6:10" ht="6" customHeight="1">
      <c r="F94" s="17"/>
      <c r="G94" s="17"/>
      <c r="I94" s="17"/>
      <c r="J94" s="17"/>
    </row>
    <row r="95" spans="3:10" ht="12.75" customHeight="1">
      <c r="C95" t="s">
        <v>24</v>
      </c>
      <c r="F95" s="17"/>
      <c r="G95" s="17"/>
      <c r="I95" s="17"/>
      <c r="J95" s="17"/>
    </row>
    <row r="96" spans="3:10" ht="12.75" customHeight="1">
      <c r="C96" t="s">
        <v>25</v>
      </c>
      <c r="F96" s="17"/>
      <c r="G96" s="17"/>
      <c r="I96" s="17"/>
      <c r="J96" s="17"/>
    </row>
    <row r="97" spans="3:10" ht="12.75" customHeight="1" thickBot="1">
      <c r="C97" t="s">
        <v>125</v>
      </c>
      <c r="F97" s="33" t="s">
        <v>38</v>
      </c>
      <c r="G97" s="33" t="s">
        <v>38</v>
      </c>
      <c r="I97" s="33" t="s">
        <v>38</v>
      </c>
      <c r="J97" s="33" t="s">
        <v>38</v>
      </c>
    </row>
    <row r="98" spans="6:10" ht="6" customHeight="1" thickTop="1">
      <c r="F98" s="17"/>
      <c r="G98" s="17"/>
      <c r="I98" s="17"/>
      <c r="J98" s="17"/>
    </row>
    <row r="99" spans="2:10" ht="12.75" customHeight="1">
      <c r="B99" t="s">
        <v>126</v>
      </c>
      <c r="C99" t="s">
        <v>127</v>
      </c>
      <c r="F99" s="15"/>
      <c r="G99" s="15"/>
      <c r="I99" s="15"/>
      <c r="J99" s="15"/>
    </row>
    <row r="100" spans="3:10" ht="12.75" customHeight="1" thickBot="1">
      <c r="C100" t="s">
        <v>128</v>
      </c>
      <c r="F100" s="30">
        <f>+F89</f>
        <v>5127</v>
      </c>
      <c r="G100" s="30">
        <f>+G89</f>
        <v>5826</v>
      </c>
      <c r="I100" s="30">
        <f>+I89</f>
        <v>13420</v>
      </c>
      <c r="J100" s="30">
        <f>+J89</f>
        <v>14700</v>
      </c>
    </row>
    <row r="101" ht="12.75" customHeight="1" thickTop="1"/>
    <row r="102" spans="1:10" ht="12.75" customHeight="1">
      <c r="A102">
        <v>3</v>
      </c>
      <c r="C102" t="s">
        <v>17</v>
      </c>
      <c r="F102" s="15"/>
      <c r="G102" s="15"/>
      <c r="I102" s="15"/>
      <c r="J102" s="15"/>
    </row>
    <row r="103" spans="3:10" ht="12.75" customHeight="1">
      <c r="C103" t="s">
        <v>129</v>
      </c>
      <c r="F103" s="15"/>
      <c r="G103" s="15"/>
      <c r="I103" s="15"/>
      <c r="J103" s="15"/>
    </row>
    <row r="104" spans="3:10" ht="12.75" customHeight="1">
      <c r="C104" t="s">
        <v>18</v>
      </c>
      <c r="F104" s="15"/>
      <c r="G104" s="15"/>
      <c r="I104" s="15"/>
      <c r="J104" s="15"/>
    </row>
    <row r="105" spans="3:10" ht="12.75" customHeight="1">
      <c r="C105" t="s">
        <v>19</v>
      </c>
      <c r="F105" s="15"/>
      <c r="G105" s="15"/>
      <c r="I105" s="15"/>
      <c r="J105" s="15"/>
    </row>
    <row r="106" spans="6:10" ht="6" customHeight="1">
      <c r="F106" s="15"/>
      <c r="G106" s="15"/>
      <c r="I106" s="15"/>
      <c r="J106" s="15"/>
    </row>
    <row r="107" spans="3:10" ht="12.75" customHeight="1">
      <c r="C107" t="s">
        <v>130</v>
      </c>
      <c r="F107" s="15"/>
      <c r="G107" s="15"/>
      <c r="I107" s="15"/>
      <c r="J107" s="15"/>
    </row>
    <row r="108" spans="3:10" ht="12.75" customHeight="1" thickBot="1">
      <c r="C108" t="s">
        <v>131</v>
      </c>
      <c r="F108" s="62">
        <f>+F89/182980*100</f>
        <v>2.80194556782162</v>
      </c>
      <c r="G108" s="62">
        <f>+G89/182980*100</f>
        <v>3.1839545305497867</v>
      </c>
      <c r="I108" s="62">
        <f>+I89/182980*100</f>
        <v>7.334134878128758</v>
      </c>
      <c r="J108" s="62">
        <f>+J89/182980*100</f>
        <v>8.033664881407804</v>
      </c>
    </row>
    <row r="109" spans="6:10" ht="6" customHeight="1" thickTop="1">
      <c r="F109" s="15"/>
      <c r="G109" s="15"/>
      <c r="I109" s="15"/>
      <c r="J109" s="15"/>
    </row>
    <row r="110" spans="3:10" ht="12.75" customHeight="1">
      <c r="C110" t="s">
        <v>132</v>
      </c>
      <c r="F110" s="15"/>
      <c r="G110" s="15"/>
      <c r="I110" s="15"/>
      <c r="J110" s="15"/>
    </row>
    <row r="111" spans="3:10" ht="12.75" customHeight="1" thickBot="1">
      <c r="C111" t="s">
        <v>26</v>
      </c>
      <c r="F111" s="33" t="s">
        <v>38</v>
      </c>
      <c r="G111" s="33" t="s">
        <v>38</v>
      </c>
      <c r="I111" s="33" t="s">
        <v>38</v>
      </c>
      <c r="J111" s="33" t="s">
        <v>38</v>
      </c>
    </row>
    <row r="112" spans="6:10" ht="6" customHeight="1" thickTop="1">
      <c r="F112" s="15"/>
      <c r="G112" s="15"/>
      <c r="I112" s="15"/>
      <c r="J112" s="15"/>
    </row>
    <row r="114" spans="1:10" ht="12.75" customHeight="1" thickBot="1">
      <c r="A114">
        <v>4</v>
      </c>
      <c r="B114" t="s">
        <v>20</v>
      </c>
      <c r="C114" t="s">
        <v>148</v>
      </c>
      <c r="F114" s="93">
        <v>3</v>
      </c>
      <c r="G114" s="93">
        <v>3</v>
      </c>
      <c r="H114" s="77"/>
      <c r="I114" s="93">
        <v>3</v>
      </c>
      <c r="J114" s="93">
        <v>3</v>
      </c>
    </row>
    <row r="115" spans="6:9" ht="12.75" customHeight="1" thickTop="1">
      <c r="F115" s="17"/>
      <c r="I115" s="17"/>
    </row>
    <row r="116" spans="2:10" ht="12.75" customHeight="1" thickBot="1">
      <c r="B116" t="s">
        <v>2</v>
      </c>
      <c r="C116" t="s">
        <v>149</v>
      </c>
      <c r="F116" s="94" t="s">
        <v>176</v>
      </c>
      <c r="G116" s="94" t="str">
        <f>+F116</f>
        <v>Interim</v>
      </c>
      <c r="H116" s="64"/>
      <c r="I116" s="94" t="s">
        <v>176</v>
      </c>
      <c r="J116" s="94" t="s">
        <v>176</v>
      </c>
    </row>
    <row r="117" spans="6:10" ht="12.75" customHeight="1" thickTop="1">
      <c r="F117" s="29"/>
      <c r="G117" s="78"/>
      <c r="I117" s="29"/>
      <c r="J117" s="79"/>
    </row>
    <row r="118" spans="6:10" ht="12.75" customHeight="1">
      <c r="F118" s="29"/>
      <c r="G118" s="78"/>
      <c r="I118" s="29"/>
      <c r="J118" s="79"/>
    </row>
    <row r="120" spans="6:10" ht="12.75" customHeight="1">
      <c r="F120" s="80" t="s">
        <v>150</v>
      </c>
      <c r="G120" s="81"/>
      <c r="I120" s="82" t="s">
        <v>151</v>
      </c>
      <c r="J120" s="81"/>
    </row>
    <row r="121" spans="6:10" ht="12.75" customHeight="1">
      <c r="F121" s="83" t="s">
        <v>32</v>
      </c>
      <c r="G121" s="84"/>
      <c r="I121" s="85" t="s">
        <v>152</v>
      </c>
      <c r="J121" s="84"/>
    </row>
    <row r="122" spans="1:9" ht="12.75" customHeight="1">
      <c r="A122">
        <v>5</v>
      </c>
      <c r="C122" t="s">
        <v>153</v>
      </c>
      <c r="F122" s="15"/>
      <c r="I122" s="15"/>
    </row>
    <row r="123" spans="3:10" ht="12.75" customHeight="1" thickBot="1">
      <c r="C123" t="s">
        <v>154</v>
      </c>
      <c r="F123" s="86"/>
      <c r="G123" s="87">
        <f>'Balance Sheet'!H63</f>
        <v>3.1768042758304094</v>
      </c>
      <c r="I123" s="86"/>
      <c r="J123" s="88">
        <f>'Balance Sheet'!J63</f>
        <v>3.10351291383852</v>
      </c>
    </row>
    <row r="124" ht="12.75" customHeight="1" thickTop="1"/>
  </sheetData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selection activeCell="A6" sqref="A6"/>
    </sheetView>
  </sheetViews>
  <sheetFormatPr defaultColWidth="9.140625" defaultRowHeight="12.75"/>
  <cols>
    <col min="1" max="1" width="3.57421875" style="0" customWidth="1"/>
    <col min="2" max="2" width="4.00390625" style="0" customWidth="1"/>
    <col min="6" max="6" width="3.57421875" style="0" customWidth="1"/>
    <col min="7" max="7" width="8.8515625" style="0" customWidth="1"/>
    <col min="8" max="8" width="15.7109375" style="0" customWidth="1"/>
    <col min="9" max="9" width="4.28125" style="0" customWidth="1"/>
    <col min="10" max="10" width="15.28125" style="0" customWidth="1"/>
  </cols>
  <sheetData>
    <row r="1" spans="1:10" ht="12.75">
      <c r="A1" s="45" t="s">
        <v>39</v>
      </c>
      <c r="J1" s="65"/>
    </row>
    <row r="3" ht="12.75">
      <c r="A3" s="45" t="s">
        <v>67</v>
      </c>
    </row>
    <row r="5" ht="12.75">
      <c r="A5" s="51" t="s">
        <v>190</v>
      </c>
    </row>
    <row r="6" ht="12.75">
      <c r="A6" s="52" t="s">
        <v>68</v>
      </c>
    </row>
    <row r="7" spans="1:10" ht="12.75">
      <c r="A7" s="34"/>
      <c r="B7" s="34"/>
      <c r="C7" s="34"/>
      <c r="D7" s="34"/>
      <c r="E7" s="34"/>
      <c r="H7" s="46" t="s">
        <v>69</v>
      </c>
      <c r="J7" s="46" t="s">
        <v>69</v>
      </c>
    </row>
    <row r="8" spans="1:10" ht="12.75">
      <c r="A8" s="34"/>
      <c r="B8" s="34"/>
      <c r="C8" s="34"/>
      <c r="D8" s="34"/>
      <c r="E8" s="34"/>
      <c r="H8" s="47" t="s">
        <v>70</v>
      </c>
      <c r="J8" s="47" t="s">
        <v>30</v>
      </c>
    </row>
    <row r="9" spans="1:10" ht="12.75">
      <c r="A9" s="34"/>
      <c r="B9" s="34"/>
      <c r="C9" s="34"/>
      <c r="D9" s="34"/>
      <c r="E9" s="34"/>
      <c r="H9" s="47" t="s">
        <v>29</v>
      </c>
      <c r="J9" s="47" t="s">
        <v>71</v>
      </c>
    </row>
    <row r="10" spans="1:10" ht="12.75">
      <c r="A10" s="34"/>
      <c r="B10" s="34"/>
      <c r="C10" s="34"/>
      <c r="D10" s="34"/>
      <c r="E10" s="34"/>
      <c r="H10" s="47" t="s">
        <v>32</v>
      </c>
      <c r="J10" s="47" t="s">
        <v>72</v>
      </c>
    </row>
    <row r="11" spans="1:10" ht="12.75">
      <c r="A11" s="34"/>
      <c r="B11" s="34"/>
      <c r="C11" s="34"/>
      <c r="D11" s="34"/>
      <c r="E11" s="34"/>
      <c r="H11" s="48"/>
      <c r="J11" s="47" t="s">
        <v>99</v>
      </c>
    </row>
    <row r="12" spans="1:10" ht="12.75">
      <c r="A12" s="34"/>
      <c r="B12" s="34"/>
      <c r="C12" s="34"/>
      <c r="D12" s="34"/>
      <c r="E12" s="34"/>
      <c r="H12" s="50">
        <v>37256</v>
      </c>
      <c r="J12" s="50">
        <v>37072</v>
      </c>
    </row>
    <row r="13" spans="1:10" ht="12.75">
      <c r="A13" s="34"/>
      <c r="B13" s="34"/>
      <c r="C13" s="34"/>
      <c r="D13" s="34"/>
      <c r="E13" s="34"/>
      <c r="H13" s="49" t="s">
        <v>37</v>
      </c>
      <c r="J13" s="49" t="s">
        <v>37</v>
      </c>
    </row>
    <row r="14" spans="1:10" ht="12.75">
      <c r="A14" s="34"/>
      <c r="B14" s="34"/>
      <c r="C14" s="34"/>
      <c r="D14" s="34"/>
      <c r="E14" s="34"/>
      <c r="H14" s="21"/>
      <c r="J14" s="21"/>
    </row>
    <row r="15" spans="1:10" ht="12.75">
      <c r="A15">
        <v>1</v>
      </c>
      <c r="B15" s="35" t="s">
        <v>142</v>
      </c>
      <c r="F15" s="36"/>
      <c r="H15" s="36">
        <v>516376</v>
      </c>
      <c r="I15" s="36"/>
      <c r="J15" s="36">
        <v>528509</v>
      </c>
    </row>
    <row r="16" spans="6:10" ht="12.75">
      <c r="F16" s="36"/>
      <c r="H16" s="36"/>
      <c r="I16" s="36"/>
      <c r="J16" s="36"/>
    </row>
    <row r="17" spans="1:10" ht="12.75">
      <c r="A17">
        <v>2</v>
      </c>
      <c r="B17" s="35" t="s">
        <v>43</v>
      </c>
      <c r="F17" s="36"/>
      <c r="H17" s="36">
        <v>0</v>
      </c>
      <c r="I17" s="36"/>
      <c r="J17" s="36">
        <v>0</v>
      </c>
    </row>
    <row r="18" spans="1:10" ht="12.75">
      <c r="A18" s="37"/>
      <c r="B18" s="37"/>
      <c r="C18" s="37"/>
      <c r="D18" s="37"/>
      <c r="F18" s="39"/>
      <c r="G18" s="39"/>
      <c r="H18" s="39"/>
      <c r="J18" s="39"/>
    </row>
    <row r="19" spans="1:10" ht="12.75">
      <c r="A19" s="37">
        <v>3</v>
      </c>
      <c r="B19" s="38" t="s">
        <v>139</v>
      </c>
      <c r="C19" s="37"/>
      <c r="D19" s="37"/>
      <c r="F19" s="39"/>
      <c r="G19" s="39"/>
      <c r="H19" s="39">
        <v>73390</v>
      </c>
      <c r="J19" s="39">
        <v>69056</v>
      </c>
    </row>
    <row r="20" spans="1:10" ht="12.75">
      <c r="A20" s="37"/>
      <c r="B20" s="37"/>
      <c r="C20" s="37"/>
      <c r="D20" s="37"/>
      <c r="F20" s="39"/>
      <c r="G20" s="39"/>
      <c r="H20" s="39"/>
      <c r="J20" s="39"/>
    </row>
    <row r="21" spans="1:10" ht="12.75">
      <c r="A21" s="37">
        <v>4</v>
      </c>
      <c r="B21" s="38" t="s">
        <v>146</v>
      </c>
      <c r="C21" s="37"/>
      <c r="D21" s="37"/>
      <c r="F21" s="39"/>
      <c r="G21" s="39"/>
      <c r="H21" s="39">
        <v>18086</v>
      </c>
      <c r="J21" s="39">
        <v>18086</v>
      </c>
    </row>
    <row r="22" spans="1:10" ht="12.75">
      <c r="A22" s="37"/>
      <c r="B22" s="37"/>
      <c r="C22" s="37"/>
      <c r="D22" s="37"/>
      <c r="F22" s="39"/>
      <c r="G22" s="39"/>
      <c r="H22" s="39"/>
      <c r="J22" s="39"/>
    </row>
    <row r="23" spans="1:10" ht="12.75">
      <c r="A23" s="37">
        <v>5</v>
      </c>
      <c r="B23" s="38" t="s">
        <v>44</v>
      </c>
      <c r="C23" s="37"/>
      <c r="D23" s="37"/>
      <c r="F23" s="39"/>
      <c r="G23" s="39"/>
      <c r="H23" s="39">
        <v>88</v>
      </c>
      <c r="J23" s="39">
        <v>80</v>
      </c>
    </row>
    <row r="24" spans="1:10" ht="12.75">
      <c r="A24" s="37"/>
      <c r="B24" s="38"/>
      <c r="C24" s="37"/>
      <c r="D24" s="37"/>
      <c r="F24" s="39"/>
      <c r="G24" s="39"/>
      <c r="H24" s="39"/>
      <c r="J24" s="39"/>
    </row>
    <row r="25" spans="1:10" ht="12.75">
      <c r="A25" s="37">
        <v>6</v>
      </c>
      <c r="B25" s="38" t="s">
        <v>45</v>
      </c>
      <c r="C25" s="37"/>
      <c r="D25" s="37"/>
      <c r="F25" s="39"/>
      <c r="G25" s="39"/>
      <c r="H25" s="39"/>
      <c r="J25" s="39"/>
    </row>
    <row r="26" spans="1:10" ht="12.75">
      <c r="A26" s="37"/>
      <c r="B26" s="37"/>
      <c r="C26" s="38" t="s">
        <v>140</v>
      </c>
      <c r="D26" s="37"/>
      <c r="F26" s="39"/>
      <c r="G26" s="39"/>
      <c r="H26" s="40">
        <v>36959</v>
      </c>
      <c r="J26" s="40">
        <v>31764</v>
      </c>
    </row>
    <row r="27" spans="1:10" ht="12.75">
      <c r="A27" s="37"/>
      <c r="B27" s="37"/>
      <c r="C27" s="38" t="s">
        <v>46</v>
      </c>
      <c r="D27" s="37"/>
      <c r="F27" s="39"/>
      <c r="G27" s="39"/>
      <c r="H27" s="41">
        <v>12799</v>
      </c>
      <c r="J27" s="41">
        <v>15375</v>
      </c>
    </row>
    <row r="28" spans="1:10" ht="12.75">
      <c r="A28" s="37"/>
      <c r="B28" s="37"/>
      <c r="C28" s="35" t="s">
        <v>143</v>
      </c>
      <c r="D28" s="37"/>
      <c r="F28" s="39"/>
      <c r="G28" s="39"/>
      <c r="H28" s="41">
        <v>1266</v>
      </c>
      <c r="J28" s="41">
        <v>835</v>
      </c>
    </row>
    <row r="29" spans="1:10" ht="12.75">
      <c r="A29" s="37"/>
      <c r="B29" s="37"/>
      <c r="C29" s="38" t="s">
        <v>47</v>
      </c>
      <c r="D29" s="37"/>
      <c r="F29" s="39"/>
      <c r="G29" s="39"/>
      <c r="H29" s="41">
        <f>1768+3181</f>
        <v>4949</v>
      </c>
      <c r="J29" s="41">
        <v>3573</v>
      </c>
    </row>
    <row r="30" spans="1:10" ht="12.75">
      <c r="A30" s="37"/>
      <c r="B30" s="37"/>
      <c r="C30" s="38" t="s">
        <v>66</v>
      </c>
      <c r="D30" s="37"/>
      <c r="F30" s="39"/>
      <c r="G30" s="39"/>
      <c r="H30" s="41">
        <v>2212</v>
      </c>
      <c r="J30" s="41">
        <v>4545</v>
      </c>
    </row>
    <row r="31" spans="1:10" ht="12.75">
      <c r="A31" s="37"/>
      <c r="B31" s="37"/>
      <c r="C31" s="38" t="s">
        <v>48</v>
      </c>
      <c r="D31" s="37"/>
      <c r="F31" s="39"/>
      <c r="G31" s="39"/>
      <c r="H31" s="41">
        <f>7162+92+2806</f>
        <v>10060</v>
      </c>
      <c r="J31" s="41">
        <v>8144</v>
      </c>
    </row>
    <row r="32" spans="1:10" ht="12.75">
      <c r="A32" s="37"/>
      <c r="B32" s="37"/>
      <c r="C32" s="37"/>
      <c r="D32" s="37"/>
      <c r="F32" s="39"/>
      <c r="G32" s="39"/>
      <c r="H32" s="42">
        <f>SUM(H26:H31)</f>
        <v>68245</v>
      </c>
      <c r="J32" s="42">
        <f>SUM(J26:J31)</f>
        <v>64236</v>
      </c>
    </row>
    <row r="33" spans="1:10" ht="12.75">
      <c r="A33" s="37"/>
      <c r="B33" s="38" t="s">
        <v>49</v>
      </c>
      <c r="C33" s="37"/>
      <c r="D33" s="37"/>
      <c r="F33" s="39"/>
      <c r="G33" s="39"/>
      <c r="H33" s="41"/>
      <c r="J33" s="41"/>
    </row>
    <row r="34" spans="1:10" ht="12.75">
      <c r="A34" s="37">
        <v>7</v>
      </c>
      <c r="B34" s="38" t="s">
        <v>50</v>
      </c>
      <c r="C34" s="37"/>
      <c r="D34" s="37"/>
      <c r="F34" s="39"/>
      <c r="G34" s="39"/>
      <c r="H34" s="41"/>
      <c r="J34" s="41"/>
    </row>
    <row r="35" spans="1:10" ht="12.75">
      <c r="A35" s="37"/>
      <c r="B35" s="37"/>
      <c r="C35" s="38" t="s">
        <v>51</v>
      </c>
      <c r="D35" s="37"/>
      <c r="F35" s="39"/>
      <c r="G35" s="39"/>
      <c r="H35" s="41">
        <v>7529</v>
      </c>
      <c r="J35" s="41">
        <v>9862</v>
      </c>
    </row>
    <row r="36" spans="1:10" ht="12.75">
      <c r="A36" s="37"/>
      <c r="B36" s="37"/>
      <c r="C36" s="38" t="s">
        <v>52</v>
      </c>
      <c r="D36" s="37"/>
      <c r="F36" s="37"/>
      <c r="G36" s="37"/>
      <c r="H36" s="41">
        <f>28009+2806+92</f>
        <v>30907</v>
      </c>
      <c r="J36" s="41">
        <v>34298</v>
      </c>
    </row>
    <row r="37" spans="1:10" ht="12.75">
      <c r="A37" s="37"/>
      <c r="B37" s="37"/>
      <c r="C37" s="38" t="s">
        <v>144</v>
      </c>
      <c r="D37" s="37"/>
      <c r="F37" s="39"/>
      <c r="G37" s="39"/>
      <c r="H37" s="41">
        <v>27468</v>
      </c>
      <c r="J37" s="41">
        <v>22912</v>
      </c>
    </row>
    <row r="38" spans="1:10" ht="12.75">
      <c r="A38" s="37"/>
      <c r="B38" s="37"/>
      <c r="C38" s="38" t="s">
        <v>54</v>
      </c>
      <c r="D38" s="37"/>
      <c r="F38" s="39"/>
      <c r="G38" s="39"/>
      <c r="H38" s="41">
        <v>0</v>
      </c>
      <c r="J38" s="41">
        <v>0</v>
      </c>
    </row>
    <row r="39" spans="1:10" ht="12.75">
      <c r="A39" s="37"/>
      <c r="B39" s="37"/>
      <c r="C39" s="38" t="s">
        <v>55</v>
      </c>
      <c r="D39" s="37"/>
      <c r="F39" s="39"/>
      <c r="G39" s="39"/>
      <c r="H39" s="41">
        <v>0</v>
      </c>
      <c r="J39" s="41">
        <v>9244</v>
      </c>
    </row>
    <row r="40" spans="1:10" ht="12.75">
      <c r="A40" s="37"/>
      <c r="B40" s="37"/>
      <c r="C40" s="37"/>
      <c r="D40" s="37"/>
      <c r="F40" s="39"/>
      <c r="G40" s="39"/>
      <c r="H40" s="42">
        <f>SUM(H35:H39)</f>
        <v>65904</v>
      </c>
      <c r="J40" s="42">
        <f>SUM(J35:J39)</f>
        <v>76316</v>
      </c>
    </row>
    <row r="41" spans="1:10" ht="12.75">
      <c r="A41" s="37"/>
      <c r="B41" s="37"/>
      <c r="C41" s="37"/>
      <c r="D41" s="37"/>
      <c r="F41" s="39"/>
      <c r="G41" s="39"/>
      <c r="H41" s="39"/>
      <c r="J41" s="39"/>
    </row>
    <row r="42" spans="1:10" ht="12.75">
      <c r="A42" s="37">
        <v>8</v>
      </c>
      <c r="B42" s="38" t="s">
        <v>168</v>
      </c>
      <c r="C42" s="37"/>
      <c r="D42" s="37"/>
      <c r="F42" s="39"/>
      <c r="G42" s="39"/>
      <c r="H42" s="39">
        <f>H32-H40</f>
        <v>2341</v>
      </c>
      <c r="J42" s="39">
        <f>J32-J40</f>
        <v>-12080</v>
      </c>
    </row>
    <row r="43" spans="1:10" ht="12.75">
      <c r="A43" s="37"/>
      <c r="B43" s="37"/>
      <c r="C43" s="37"/>
      <c r="D43" s="37"/>
      <c r="F43" s="39"/>
      <c r="G43" s="39"/>
      <c r="H43" s="39"/>
      <c r="J43" s="39"/>
    </row>
    <row r="44" spans="1:10" ht="13.5" thickBot="1">
      <c r="A44" s="37"/>
      <c r="B44" s="37"/>
      <c r="C44" s="37"/>
      <c r="D44" s="37"/>
      <c r="F44" s="39"/>
      <c r="G44" s="39"/>
      <c r="H44" s="43">
        <f>SUM(H15:H24)+H42</f>
        <v>610281</v>
      </c>
      <c r="J44" s="43">
        <f>SUM(J15:J24)+J42</f>
        <v>603651</v>
      </c>
    </row>
    <row r="45" spans="1:10" ht="13.5" thickTop="1">
      <c r="A45" s="37"/>
      <c r="B45" s="37"/>
      <c r="C45" s="37"/>
      <c r="D45" s="37"/>
      <c r="F45" s="39"/>
      <c r="G45" s="39"/>
      <c r="H45" s="39"/>
      <c r="J45" s="39"/>
    </row>
    <row r="46" spans="1:10" ht="12.75">
      <c r="A46" s="37"/>
      <c r="B46" s="38" t="s">
        <v>56</v>
      </c>
      <c r="C46" s="37"/>
      <c r="D46" s="37"/>
      <c r="F46" s="39"/>
      <c r="G46" s="39"/>
      <c r="H46" s="39"/>
      <c r="J46" s="39"/>
    </row>
    <row r="47" spans="1:10" ht="12.75">
      <c r="A47" s="37"/>
      <c r="B47" s="38" t="s">
        <v>57</v>
      </c>
      <c r="C47" s="37"/>
      <c r="D47" s="37"/>
      <c r="F47" s="39"/>
      <c r="G47" s="39"/>
      <c r="H47" s="39">
        <v>182980</v>
      </c>
      <c r="J47" s="39">
        <v>182980</v>
      </c>
    </row>
    <row r="48" spans="1:10" ht="12.75">
      <c r="A48" s="37"/>
      <c r="B48" s="38" t="s">
        <v>58</v>
      </c>
      <c r="C48" s="37"/>
      <c r="D48" s="37"/>
      <c r="F48" s="39"/>
      <c r="G48" s="39"/>
      <c r="H48" s="39"/>
      <c r="J48" s="39"/>
    </row>
    <row r="49" spans="1:10" ht="12.75">
      <c r="A49" s="37"/>
      <c r="B49" s="37"/>
      <c r="C49" s="38" t="s">
        <v>59</v>
      </c>
      <c r="D49" s="37"/>
      <c r="F49" s="39"/>
      <c r="G49" s="39"/>
      <c r="H49" s="39">
        <v>132404</v>
      </c>
      <c r="J49" s="39">
        <v>132404</v>
      </c>
    </row>
    <row r="50" spans="1:10" ht="12.75">
      <c r="A50" s="37"/>
      <c r="B50" s="37"/>
      <c r="C50" s="38" t="s">
        <v>60</v>
      </c>
      <c r="D50" s="37"/>
      <c r="F50" s="39"/>
      <c r="G50" s="39"/>
      <c r="H50" s="39">
        <v>14132</v>
      </c>
      <c r="J50" s="39">
        <v>14132</v>
      </c>
    </row>
    <row r="51" spans="1:10" ht="12.75">
      <c r="A51" s="37"/>
      <c r="B51" s="37"/>
      <c r="C51" s="38" t="s">
        <v>61</v>
      </c>
      <c r="D51" s="37"/>
      <c r="F51" s="39"/>
      <c r="G51" s="39"/>
      <c r="H51" s="39">
        <v>115347</v>
      </c>
      <c r="J51" s="39">
        <v>115347</v>
      </c>
    </row>
    <row r="52" spans="1:10" ht="12.75">
      <c r="A52" s="37"/>
      <c r="B52" s="37"/>
      <c r="C52" s="38" t="s">
        <v>62</v>
      </c>
      <c r="D52" s="37"/>
      <c r="F52" s="39"/>
      <c r="G52" s="39"/>
      <c r="H52" s="39">
        <v>136523</v>
      </c>
      <c r="J52" s="39">
        <v>123104</v>
      </c>
    </row>
    <row r="53" spans="1:10" ht="12.75">
      <c r="A53" s="37">
        <v>9</v>
      </c>
      <c r="B53" s="38" t="s">
        <v>63</v>
      </c>
      <c r="C53" s="37"/>
      <c r="D53" s="37"/>
      <c r="F53" s="39"/>
      <c r="G53" s="39"/>
      <c r="H53" s="44">
        <f>SUM(H47:H52)</f>
        <v>581386</v>
      </c>
      <c r="J53" s="44">
        <f>SUM(J47:J52)</f>
        <v>567967</v>
      </c>
    </row>
    <row r="54" spans="1:10" ht="12.75">
      <c r="A54" s="37"/>
      <c r="B54" s="37"/>
      <c r="C54" s="37"/>
      <c r="D54" s="37"/>
      <c r="F54" s="39"/>
      <c r="G54" s="39"/>
      <c r="H54" s="39"/>
      <c r="J54" s="39"/>
    </row>
    <row r="55" spans="1:10" ht="12.75">
      <c r="A55" s="37">
        <v>10</v>
      </c>
      <c r="B55" s="38" t="s">
        <v>145</v>
      </c>
      <c r="C55" s="37"/>
      <c r="D55" s="37"/>
      <c r="F55" s="39"/>
      <c r="G55" s="39"/>
      <c r="H55" s="39">
        <v>17336</v>
      </c>
      <c r="J55" s="39">
        <v>24420</v>
      </c>
    </row>
    <row r="56" spans="1:10" ht="12.75">
      <c r="A56" s="37"/>
      <c r="B56" s="37"/>
      <c r="C56" s="37"/>
      <c r="D56" s="37"/>
      <c r="F56" s="39"/>
      <c r="G56" s="39"/>
      <c r="H56" s="39"/>
      <c r="J56" s="39"/>
    </row>
    <row r="57" spans="1:10" ht="12.75">
      <c r="A57" s="37">
        <v>11</v>
      </c>
      <c r="B57" s="38" t="s">
        <v>64</v>
      </c>
      <c r="C57" s="37"/>
      <c r="D57" s="37"/>
      <c r="F57" s="39"/>
      <c r="G57" s="39"/>
      <c r="H57" s="39">
        <v>11559</v>
      </c>
      <c r="J57" s="39">
        <v>11264</v>
      </c>
    </row>
    <row r="58" spans="1:10" ht="12.75">
      <c r="A58" s="37"/>
      <c r="B58" s="37"/>
      <c r="C58" s="37"/>
      <c r="D58" s="37"/>
      <c r="F58" s="39"/>
      <c r="G58" s="39"/>
      <c r="H58" s="39"/>
      <c r="J58" s="39"/>
    </row>
    <row r="59" spans="1:10" ht="12.75">
      <c r="A59" s="37">
        <v>12</v>
      </c>
      <c r="B59" s="38" t="s">
        <v>65</v>
      </c>
      <c r="C59" s="37"/>
      <c r="D59" s="37"/>
      <c r="F59" s="39"/>
      <c r="G59" s="39"/>
      <c r="H59" s="39">
        <v>0</v>
      </c>
      <c r="J59" s="39">
        <v>0</v>
      </c>
    </row>
    <row r="60" spans="1:10" ht="12.75">
      <c r="A60" s="37"/>
      <c r="B60" s="37"/>
      <c r="C60" s="37"/>
      <c r="D60" s="37"/>
      <c r="F60" s="39"/>
      <c r="G60" s="39"/>
      <c r="H60" s="39"/>
      <c r="J60" s="39"/>
    </row>
    <row r="61" spans="1:10" ht="13.5" thickBot="1">
      <c r="A61" s="37"/>
      <c r="B61" s="37"/>
      <c r="C61" s="37"/>
      <c r="D61" s="37"/>
      <c r="F61" s="39"/>
      <c r="G61" s="39"/>
      <c r="H61" s="43">
        <f>SUM(H53:H59)</f>
        <v>610281</v>
      </c>
      <c r="J61" s="43">
        <f>SUM(J53:J59)</f>
        <v>603651</v>
      </c>
    </row>
    <row r="62" spans="1:10" ht="13.5" thickTop="1">
      <c r="A62" s="37"/>
      <c r="B62" s="37"/>
      <c r="C62" s="37"/>
      <c r="D62" s="37"/>
      <c r="F62" s="39"/>
      <c r="G62" s="39"/>
      <c r="H62" s="39"/>
      <c r="J62" s="39"/>
    </row>
    <row r="63" spans="1:10" ht="13.5" thickBot="1">
      <c r="A63" s="37">
        <v>13</v>
      </c>
      <c r="B63" s="38" t="s">
        <v>100</v>
      </c>
      <c r="C63" s="37"/>
      <c r="D63" s="37"/>
      <c r="F63" s="39"/>
      <c r="G63" s="75"/>
      <c r="H63" s="66">
        <f>(+H53-H23)/182982</f>
        <v>3.1768042758304094</v>
      </c>
      <c r="J63" s="66">
        <f>(J53-J23)/182982</f>
        <v>3.10351291383852</v>
      </c>
    </row>
    <row r="64" spans="1:10" ht="13.5" thickTop="1">
      <c r="A64" s="37"/>
      <c r="B64" s="37"/>
      <c r="C64" s="37"/>
      <c r="D64" s="37"/>
      <c r="E64" s="37"/>
      <c r="F64" s="37"/>
      <c r="G64" s="37"/>
      <c r="H64" s="37"/>
      <c r="J64" s="37"/>
    </row>
    <row r="65" spans="1:10" ht="12.75">
      <c r="A65" s="37"/>
      <c r="B65" s="37"/>
      <c r="C65" s="37"/>
      <c r="D65" s="37"/>
      <c r="E65" s="37"/>
      <c r="F65" s="37"/>
      <c r="G65" s="37"/>
      <c r="H65" s="37"/>
      <c r="J65" s="37"/>
    </row>
    <row r="66" spans="1:10" ht="12.75">
      <c r="A66" s="37"/>
      <c r="B66" s="37"/>
      <c r="C66" s="37"/>
      <c r="D66" s="37"/>
      <c r="E66" s="37"/>
      <c r="F66" s="37"/>
      <c r="G66" s="37"/>
      <c r="H66" s="37"/>
      <c r="J66" s="37"/>
    </row>
    <row r="67" spans="1:10" ht="12.75">
      <c r="A67" s="37"/>
      <c r="B67" s="37"/>
      <c r="C67" s="37"/>
      <c r="D67" s="37"/>
      <c r="E67" s="37"/>
      <c r="F67" s="37"/>
      <c r="G67" s="37"/>
      <c r="H67" s="37"/>
      <c r="J67" s="37"/>
    </row>
    <row r="68" spans="1:10" ht="12.75">
      <c r="A68" s="37"/>
      <c r="B68" s="37"/>
      <c r="C68" s="37"/>
      <c r="D68" s="37"/>
      <c r="E68" s="37"/>
      <c r="F68" s="37"/>
      <c r="G68" s="37"/>
      <c r="H68" s="37"/>
      <c r="J68" s="37"/>
    </row>
    <row r="69" spans="1:10" ht="12.75">
      <c r="A69" s="37"/>
      <c r="B69" s="37"/>
      <c r="C69" s="37"/>
      <c r="D69" s="37"/>
      <c r="E69" s="37"/>
      <c r="F69" s="37"/>
      <c r="G69" s="37"/>
      <c r="H69" s="37"/>
      <c r="J69" s="37"/>
    </row>
    <row r="70" spans="1:8" ht="12.75">
      <c r="A70" s="37"/>
      <c r="B70" s="37"/>
      <c r="C70" s="37"/>
      <c r="D70" s="37"/>
      <c r="E70" s="37"/>
      <c r="F70" s="37"/>
      <c r="G70" s="37"/>
      <c r="H70" s="37"/>
    </row>
    <row r="71" spans="1:8" ht="12.75">
      <c r="A71" s="37"/>
      <c r="B71" s="37"/>
      <c r="C71" s="37"/>
      <c r="D71" s="37"/>
      <c r="E71" s="37"/>
      <c r="F71" s="37"/>
      <c r="G71" s="37"/>
      <c r="H71" s="37"/>
    </row>
    <row r="72" spans="1:8" ht="12.75">
      <c r="A72" s="37"/>
      <c r="B72" s="37"/>
      <c r="C72" s="37"/>
      <c r="D72" s="37"/>
      <c r="E72" s="37"/>
      <c r="F72" s="37"/>
      <c r="G72" s="37"/>
      <c r="H72" s="37"/>
    </row>
    <row r="73" spans="1:8" ht="12.75">
      <c r="A73" s="37"/>
      <c r="B73" s="37"/>
      <c r="C73" s="37"/>
      <c r="D73" s="37"/>
      <c r="E73" s="37"/>
      <c r="F73" s="37"/>
      <c r="G73" s="37"/>
      <c r="H73" s="37"/>
    </row>
    <row r="74" spans="1:8" ht="12.75">
      <c r="A74" s="37"/>
      <c r="B74" s="37"/>
      <c r="C74" s="37"/>
      <c r="D74" s="37"/>
      <c r="E74" s="37"/>
      <c r="F74" s="37"/>
      <c r="G74" s="37"/>
      <c r="H74" s="37"/>
    </row>
    <row r="75" spans="1:8" ht="12.75">
      <c r="A75" s="37"/>
      <c r="B75" s="37"/>
      <c r="C75" s="37"/>
      <c r="D75" s="37"/>
      <c r="E75" s="37"/>
      <c r="F75" s="37"/>
      <c r="G75" s="37"/>
      <c r="H75" s="37"/>
    </row>
    <row r="76" spans="1:8" ht="12.75">
      <c r="A76" s="37"/>
      <c r="B76" s="37"/>
      <c r="C76" s="37"/>
      <c r="D76" s="37"/>
      <c r="E76" s="37"/>
      <c r="F76" s="37"/>
      <c r="G76" s="37"/>
      <c r="H76" s="37"/>
    </row>
    <row r="77" spans="1:8" ht="12.75">
      <c r="A77" s="37"/>
      <c r="B77" s="37"/>
      <c r="C77" s="37"/>
      <c r="D77" s="37"/>
      <c r="E77" s="37"/>
      <c r="F77" s="37"/>
      <c r="G77" s="37"/>
      <c r="H77" s="37"/>
    </row>
    <row r="78" spans="1:8" ht="12.75">
      <c r="A78" s="37"/>
      <c r="B78" s="37"/>
      <c r="C78" s="37"/>
      <c r="D78" s="37"/>
      <c r="E78" s="37"/>
      <c r="F78" s="37"/>
      <c r="G78" s="37"/>
      <c r="H78" s="37"/>
    </row>
    <row r="79" spans="1:8" ht="12.75">
      <c r="A79" s="37"/>
      <c r="B79" s="37"/>
      <c r="C79" s="37"/>
      <c r="D79" s="37"/>
      <c r="E79" s="37"/>
      <c r="F79" s="37"/>
      <c r="G79" s="37"/>
      <c r="H79" s="37"/>
    </row>
    <row r="80" spans="1:8" ht="12.75">
      <c r="A80" s="37"/>
      <c r="B80" s="37"/>
      <c r="C80" s="37"/>
      <c r="D80" s="37"/>
      <c r="E80" s="37"/>
      <c r="F80" s="37"/>
      <c r="G80" s="37"/>
      <c r="H80" s="37"/>
    </row>
    <row r="81" spans="1:8" ht="12.75">
      <c r="A81" s="37"/>
      <c r="B81" s="37"/>
      <c r="C81" s="37"/>
      <c r="D81" s="37"/>
      <c r="E81" s="37"/>
      <c r="F81" s="37"/>
      <c r="G81" s="37"/>
      <c r="H81" s="37"/>
    </row>
    <row r="82" spans="1:8" ht="12.75">
      <c r="A82" s="37"/>
      <c r="B82" s="37"/>
      <c r="C82" s="37"/>
      <c r="D82" s="37"/>
      <c r="E82" s="37"/>
      <c r="F82" s="37"/>
      <c r="G82" s="37"/>
      <c r="H82" s="37"/>
    </row>
    <row r="83" spans="1:8" ht="12.75">
      <c r="A83" s="37"/>
      <c r="B83" s="37"/>
      <c r="C83" s="37"/>
      <c r="D83" s="37"/>
      <c r="E83" s="37"/>
      <c r="F83" s="37"/>
      <c r="G83" s="37"/>
      <c r="H83" s="37"/>
    </row>
    <row r="84" spans="1:8" ht="12.75">
      <c r="A84" s="37"/>
      <c r="B84" s="37"/>
      <c r="C84" s="37"/>
      <c r="D84" s="37"/>
      <c r="E84" s="37"/>
      <c r="F84" s="37"/>
      <c r="G84" s="37"/>
      <c r="H84" s="37"/>
    </row>
    <row r="85" spans="1:8" ht="12.75">
      <c r="A85" s="37"/>
      <c r="B85" s="37"/>
      <c r="C85" s="37"/>
      <c r="D85" s="37"/>
      <c r="E85" s="37"/>
      <c r="F85" s="37"/>
      <c r="G85" s="37"/>
      <c r="H85" s="37"/>
    </row>
    <row r="86" spans="1:8" ht="12.75">
      <c r="A86" s="37"/>
      <c r="B86" s="37"/>
      <c r="C86" s="37"/>
      <c r="D86" s="37"/>
      <c r="E86" s="37"/>
      <c r="F86" s="37"/>
      <c r="G86" s="37"/>
      <c r="H86" s="37"/>
    </row>
    <row r="87" spans="1:8" ht="12.75">
      <c r="A87" s="37"/>
      <c r="B87" s="37"/>
      <c r="C87" s="37"/>
      <c r="D87" s="37"/>
      <c r="E87" s="37"/>
      <c r="F87" s="37"/>
      <c r="G87" s="37"/>
      <c r="H87" s="37"/>
    </row>
    <row r="88" spans="1:8" ht="12.75">
      <c r="A88" s="37"/>
      <c r="B88" s="37"/>
      <c r="C88" s="37"/>
      <c r="D88" s="37"/>
      <c r="E88" s="37"/>
      <c r="F88" s="37"/>
      <c r="G88" s="37"/>
      <c r="H88" s="37"/>
    </row>
    <row r="89" spans="1:8" ht="12.75">
      <c r="A89" s="37"/>
      <c r="B89" s="37"/>
      <c r="C89" s="37"/>
      <c r="D89" s="37"/>
      <c r="E89" s="37"/>
      <c r="F89" s="37"/>
      <c r="G89" s="37"/>
      <c r="H89" s="37"/>
    </row>
    <row r="90" spans="1:8" ht="12.75">
      <c r="A90" s="37"/>
      <c r="B90" s="37"/>
      <c r="C90" s="37"/>
      <c r="D90" s="37"/>
      <c r="E90" s="37"/>
      <c r="F90" s="37"/>
      <c r="G90" s="37"/>
      <c r="H90" s="37"/>
    </row>
    <row r="91" spans="1:8" ht="12.75">
      <c r="A91" s="37"/>
      <c r="B91" s="37"/>
      <c r="C91" s="37"/>
      <c r="D91" s="37"/>
      <c r="E91" s="37"/>
      <c r="F91" s="37"/>
      <c r="G91" s="37"/>
      <c r="H91" s="37"/>
    </row>
    <row r="92" spans="1:8" ht="12.75">
      <c r="A92" s="37"/>
      <c r="B92" s="37"/>
      <c r="C92" s="37"/>
      <c r="D92" s="37"/>
      <c r="E92" s="37"/>
      <c r="F92" s="37"/>
      <c r="G92" s="37"/>
      <c r="H92" s="37"/>
    </row>
    <row r="93" spans="1:8" ht="12.75">
      <c r="A93" s="37"/>
      <c r="B93" s="37"/>
      <c r="C93" s="37"/>
      <c r="D93" s="37"/>
      <c r="E93" s="37"/>
      <c r="F93" s="37"/>
      <c r="G93" s="37"/>
      <c r="H93" s="37"/>
    </row>
    <row r="94" spans="1:8" ht="12.75">
      <c r="A94" s="37"/>
      <c r="B94" s="37"/>
      <c r="C94" s="37"/>
      <c r="D94" s="37"/>
      <c r="E94" s="37"/>
      <c r="F94" s="37"/>
      <c r="G94" s="37"/>
      <c r="H94" s="37"/>
    </row>
    <row r="95" spans="1:8" ht="12.75">
      <c r="A95" s="37"/>
      <c r="B95" s="37"/>
      <c r="C95" s="37"/>
      <c r="D95" s="37"/>
      <c r="E95" s="37"/>
      <c r="F95" s="37"/>
      <c r="G95" s="37"/>
      <c r="H95" s="37"/>
    </row>
    <row r="96" spans="1:8" ht="12.75">
      <c r="A96" s="37"/>
      <c r="B96" s="37"/>
      <c r="C96" s="37"/>
      <c r="D96" s="37"/>
      <c r="E96" s="37"/>
      <c r="F96" s="37"/>
      <c r="G96" s="37"/>
      <c r="H96" s="37"/>
    </row>
    <row r="97" spans="1:8" ht="12.75">
      <c r="A97" s="37"/>
      <c r="B97" s="37"/>
      <c r="C97" s="37"/>
      <c r="D97" s="37"/>
      <c r="E97" s="37"/>
      <c r="F97" s="37"/>
      <c r="G97" s="37"/>
      <c r="H97" s="37"/>
    </row>
    <row r="98" spans="1:8" ht="12.75">
      <c r="A98" s="37"/>
      <c r="B98" s="37"/>
      <c r="C98" s="37"/>
      <c r="D98" s="37"/>
      <c r="E98" s="37"/>
      <c r="F98" s="37"/>
      <c r="G98" s="37"/>
      <c r="H98" s="37"/>
    </row>
    <row r="99" spans="1:8" ht="12.75">
      <c r="A99" s="37"/>
      <c r="B99" s="37"/>
      <c r="C99" s="37"/>
      <c r="D99" s="37"/>
      <c r="E99" s="37"/>
      <c r="F99" s="37"/>
      <c r="G99" s="37"/>
      <c r="H99" s="37"/>
    </row>
    <row r="100" spans="1:8" ht="12.75">
      <c r="A100" s="37"/>
      <c r="B100" s="37"/>
      <c r="C100" s="37"/>
      <c r="D100" s="37"/>
      <c r="E100" s="37"/>
      <c r="F100" s="37"/>
      <c r="G100" s="37"/>
      <c r="H100" s="37"/>
    </row>
    <row r="101" spans="1:8" ht="12.75">
      <c r="A101" s="37"/>
      <c r="B101" s="37"/>
      <c r="C101" s="37"/>
      <c r="D101" s="37"/>
      <c r="E101" s="37"/>
      <c r="F101" s="37"/>
      <c r="G101" s="37"/>
      <c r="H101" s="37"/>
    </row>
    <row r="102" spans="1:8" ht="12.75">
      <c r="A102" s="37"/>
      <c r="B102" s="37"/>
      <c r="C102" s="37"/>
      <c r="D102" s="37"/>
      <c r="E102" s="37"/>
      <c r="F102" s="37"/>
      <c r="G102" s="37"/>
      <c r="H102" s="37"/>
    </row>
    <row r="103" spans="1:8" ht="12.75">
      <c r="A103" s="37"/>
      <c r="B103" s="37"/>
      <c r="C103" s="37"/>
      <c r="D103" s="37"/>
      <c r="E103" s="37"/>
      <c r="F103" s="37"/>
      <c r="G103" s="37"/>
      <c r="H103" s="37"/>
    </row>
    <row r="104" spans="1:8" ht="12.75">
      <c r="A104" s="37"/>
      <c r="B104" s="37"/>
      <c r="C104" s="37"/>
      <c r="D104" s="37"/>
      <c r="E104" s="37"/>
      <c r="F104" s="37"/>
      <c r="G104" s="37"/>
      <c r="H104" s="37"/>
    </row>
    <row r="105" spans="1:8" ht="12.75">
      <c r="A105" s="37"/>
      <c r="B105" s="37"/>
      <c r="C105" s="37"/>
      <c r="D105" s="37"/>
      <c r="E105" s="37"/>
      <c r="F105" s="37"/>
      <c r="G105" s="37"/>
      <c r="H105" s="37"/>
    </row>
    <row r="106" spans="1:8" ht="12.75">
      <c r="A106" s="37"/>
      <c r="B106" s="37"/>
      <c r="C106" s="37"/>
      <c r="D106" s="37"/>
      <c r="E106" s="37"/>
      <c r="F106" s="37"/>
      <c r="G106" s="37"/>
      <c r="H106" s="37"/>
    </row>
  </sheetData>
  <printOptions/>
  <pageMargins left="0.5118110236220472" right="0.5118110236220472" top="0.31496062992125984" bottom="0.3149606299212598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3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5.421875" style="0" customWidth="1"/>
    <col min="6" max="7" width="9.28125" style="0" bestFit="1" customWidth="1"/>
    <col min="9" max="9" width="9.28125" style="0" bestFit="1" customWidth="1"/>
    <col min="10" max="11" width="9.7109375" style="0" customWidth="1"/>
    <col min="13" max="13" width="8.8515625" style="0" customWidth="1"/>
    <col min="14" max="14" width="0" style="0" hidden="1" customWidth="1"/>
  </cols>
  <sheetData>
    <row r="1" spans="2:11" ht="12.75">
      <c r="B1" s="45" t="s">
        <v>39</v>
      </c>
      <c r="C1" s="34"/>
      <c r="D1" s="34"/>
      <c r="E1" s="34"/>
      <c r="F1" s="45"/>
      <c r="G1" s="34"/>
      <c r="H1" s="34"/>
      <c r="I1" s="34"/>
      <c r="J1" s="67"/>
      <c r="K1" s="67"/>
    </row>
    <row r="2" spans="3:11" ht="12.75">
      <c r="C2" s="34"/>
      <c r="D2" s="34"/>
      <c r="E2" s="34"/>
      <c r="F2" s="35"/>
      <c r="G2" s="34"/>
      <c r="H2" s="34"/>
      <c r="I2" s="34"/>
      <c r="J2" s="34"/>
      <c r="K2" s="34"/>
    </row>
    <row r="3" spans="2:11" ht="12.75">
      <c r="B3" s="31" t="s">
        <v>74</v>
      </c>
      <c r="C3" s="34"/>
      <c r="D3" s="34"/>
      <c r="E3" s="34"/>
      <c r="F3" s="34"/>
      <c r="G3" s="34"/>
      <c r="H3" s="34"/>
      <c r="I3" s="34"/>
      <c r="J3" s="34"/>
      <c r="K3" s="34"/>
    </row>
    <row r="4" spans="3:11" ht="12.75">
      <c r="C4" s="34"/>
      <c r="D4" s="34"/>
      <c r="E4" s="34"/>
      <c r="G4" s="34"/>
      <c r="H4" s="34"/>
      <c r="I4" s="34"/>
      <c r="J4" s="34"/>
      <c r="K4" s="34"/>
    </row>
    <row r="5" spans="2:11" ht="12.75">
      <c r="B5" s="51" t="s">
        <v>75</v>
      </c>
      <c r="C5" s="34"/>
      <c r="D5" s="34"/>
      <c r="E5" s="34"/>
      <c r="F5" s="35"/>
      <c r="G5" s="34"/>
      <c r="H5" s="34"/>
      <c r="I5" s="34"/>
      <c r="J5" s="34"/>
      <c r="K5" s="34"/>
    </row>
    <row r="6" spans="2:11" ht="12.75">
      <c r="B6" s="51" t="s">
        <v>190</v>
      </c>
      <c r="C6" s="34"/>
      <c r="D6" s="34"/>
      <c r="E6" s="34"/>
      <c r="F6" s="35"/>
      <c r="G6" s="34"/>
      <c r="H6" s="34"/>
      <c r="I6" s="34"/>
      <c r="J6" s="34"/>
      <c r="K6" s="34"/>
    </row>
    <row r="9" spans="2:10" ht="12.75">
      <c r="B9" s="53" t="s">
        <v>76</v>
      </c>
      <c r="G9" s="36"/>
      <c r="J9" s="36"/>
    </row>
    <row r="10" spans="7:10" ht="12.75">
      <c r="G10" s="36"/>
      <c r="J10" s="36"/>
    </row>
    <row r="11" spans="2:11" ht="12.75">
      <c r="B11" s="8">
        <v>1</v>
      </c>
      <c r="C11" s="95" t="s">
        <v>91</v>
      </c>
      <c r="D11" s="95"/>
      <c r="E11" s="95"/>
      <c r="F11" s="95"/>
      <c r="G11" s="95"/>
      <c r="H11" s="95"/>
      <c r="I11" s="95"/>
      <c r="J11" s="95"/>
      <c r="K11" s="95"/>
    </row>
    <row r="12" spans="3:11" ht="12.75">
      <c r="C12" s="35" t="s">
        <v>90</v>
      </c>
      <c r="D12" s="34"/>
      <c r="E12" s="34"/>
      <c r="F12" s="34"/>
      <c r="G12" s="34"/>
      <c r="H12" s="34"/>
      <c r="I12" s="34"/>
      <c r="J12" s="34"/>
      <c r="K12" s="34"/>
    </row>
    <row r="13" spans="3:11" ht="12.75">
      <c r="C13" s="54" t="s">
        <v>147</v>
      </c>
      <c r="D13" s="34"/>
      <c r="E13" s="34"/>
      <c r="F13" s="34"/>
      <c r="G13" s="34"/>
      <c r="H13" s="34"/>
      <c r="I13" s="34"/>
      <c r="J13" s="34"/>
      <c r="K13" s="34"/>
    </row>
    <row r="14" spans="3:11" ht="12.75">
      <c r="C14" s="54"/>
      <c r="D14" s="34"/>
      <c r="E14" s="34"/>
      <c r="F14" s="34"/>
      <c r="G14" s="34"/>
      <c r="H14" s="34"/>
      <c r="I14" s="34"/>
      <c r="J14" s="34"/>
      <c r="K14" s="34"/>
    </row>
    <row r="15" spans="2:11" ht="12.75">
      <c r="B15" s="8">
        <v>2</v>
      </c>
      <c r="C15" s="35" t="s">
        <v>189</v>
      </c>
      <c r="D15" s="34"/>
      <c r="E15" s="34"/>
      <c r="F15" s="34"/>
      <c r="G15" s="34"/>
      <c r="H15" s="34"/>
      <c r="I15" s="34"/>
      <c r="J15" s="34"/>
      <c r="K15" s="34"/>
    </row>
    <row r="16" spans="3:11" ht="12.75">
      <c r="C16" s="34"/>
      <c r="D16" s="34"/>
      <c r="E16" s="34"/>
      <c r="F16" s="34"/>
      <c r="G16" s="34"/>
      <c r="H16" s="34"/>
      <c r="I16" s="34"/>
      <c r="J16" s="34"/>
      <c r="K16" s="34"/>
    </row>
    <row r="17" spans="2:11" ht="12.75">
      <c r="B17" s="8">
        <v>3</v>
      </c>
      <c r="C17" s="35" t="s">
        <v>155</v>
      </c>
      <c r="D17" s="34"/>
      <c r="E17" s="34"/>
      <c r="F17" s="34"/>
      <c r="G17" s="34"/>
      <c r="H17" s="34"/>
      <c r="I17" s="34"/>
      <c r="J17" s="34"/>
      <c r="K17" s="34"/>
    </row>
    <row r="18" spans="3:11" ht="12.75">
      <c r="C18" s="34"/>
      <c r="D18" s="34"/>
      <c r="E18" s="34"/>
      <c r="F18" s="34"/>
      <c r="G18" s="34"/>
      <c r="H18" s="34"/>
      <c r="I18" s="34"/>
      <c r="J18" s="34"/>
      <c r="K18" s="34"/>
    </row>
    <row r="19" spans="2:3" ht="12.75">
      <c r="B19" s="8">
        <v>4</v>
      </c>
      <c r="C19" t="s">
        <v>101</v>
      </c>
    </row>
    <row r="20" spans="2:12" ht="12.75">
      <c r="B20" s="8"/>
      <c r="J20" s="64" t="s">
        <v>136</v>
      </c>
      <c r="K20" s="64" t="s">
        <v>141</v>
      </c>
      <c r="L20" s="64"/>
    </row>
    <row r="21" spans="2:14" ht="12.75">
      <c r="B21" s="8"/>
      <c r="J21" s="64" t="s">
        <v>137</v>
      </c>
      <c r="K21" s="57" t="s">
        <v>187</v>
      </c>
      <c r="N21" s="64"/>
    </row>
    <row r="22" spans="2:14" ht="12.75">
      <c r="B22" s="8"/>
      <c r="J22" s="64"/>
      <c r="K22" s="64" t="s">
        <v>137</v>
      </c>
      <c r="L22" s="64"/>
      <c r="N22" s="64"/>
    </row>
    <row r="23" spans="2:14" ht="12.75">
      <c r="B23" s="8"/>
      <c r="J23" s="64" t="s">
        <v>169</v>
      </c>
      <c r="K23" s="64" t="s">
        <v>170</v>
      </c>
      <c r="L23" s="64"/>
      <c r="N23" s="64"/>
    </row>
    <row r="24" spans="2:14" ht="12.75">
      <c r="B24" s="8"/>
      <c r="C24" s="69"/>
      <c r="D24" s="69"/>
      <c r="E24" s="69"/>
      <c r="F24" s="69"/>
      <c r="G24" s="69"/>
      <c r="H24" s="69"/>
      <c r="J24" s="11" t="s">
        <v>37</v>
      </c>
      <c r="K24" s="11" t="s">
        <v>37</v>
      </c>
      <c r="L24" s="11"/>
      <c r="N24" s="11"/>
    </row>
    <row r="25" spans="2:14" ht="12.75">
      <c r="B25" s="8"/>
      <c r="C25" s="69"/>
      <c r="D25" t="s">
        <v>156</v>
      </c>
      <c r="J25" s="59">
        <v>0</v>
      </c>
      <c r="K25" s="74">
        <v>500</v>
      </c>
      <c r="L25" s="59"/>
      <c r="N25" s="59"/>
    </row>
    <row r="26" spans="3:14" ht="12.75">
      <c r="C26" s="56"/>
      <c r="D26" t="s">
        <v>134</v>
      </c>
      <c r="J26" s="59">
        <v>823</v>
      </c>
      <c r="K26" s="59">
        <f>1091-559</f>
        <v>532</v>
      </c>
      <c r="L26" s="59"/>
      <c r="N26" s="59"/>
    </row>
    <row r="27" spans="3:14" ht="13.5" thickBot="1">
      <c r="C27" s="56"/>
      <c r="J27" s="73">
        <f>+J25+J26</f>
        <v>823</v>
      </c>
      <c r="K27" s="70">
        <f>+K25+K26</f>
        <v>1032</v>
      </c>
      <c r="L27" s="72"/>
      <c r="N27" s="70"/>
    </row>
    <row r="28" spans="3:14" ht="13.5" thickTop="1">
      <c r="C28" s="56"/>
      <c r="I28" s="72"/>
      <c r="N28" s="72"/>
    </row>
    <row r="29" spans="3:14" ht="12.75">
      <c r="C29" t="s">
        <v>177</v>
      </c>
      <c r="I29" s="72"/>
      <c r="N29" s="72"/>
    </row>
    <row r="30" spans="3:14" ht="12.75">
      <c r="C30" t="s">
        <v>178</v>
      </c>
      <c r="I30" s="72"/>
      <c r="N30" s="72"/>
    </row>
    <row r="31" spans="3:14" ht="12.75">
      <c r="C31" s="56"/>
      <c r="D31" s="57"/>
      <c r="E31" s="57"/>
      <c r="F31" s="57"/>
      <c r="G31" s="57"/>
      <c r="H31" s="57"/>
      <c r="I31" s="57"/>
      <c r="K31" s="57"/>
      <c r="N31" s="57"/>
    </row>
    <row r="32" spans="2:11" ht="12.75">
      <c r="B32" s="8">
        <v>5</v>
      </c>
      <c r="C32" s="35" t="s">
        <v>159</v>
      </c>
      <c r="D32" s="34"/>
      <c r="E32" s="34"/>
      <c r="F32" s="34"/>
      <c r="G32" s="34"/>
      <c r="H32" s="34"/>
      <c r="I32" s="34"/>
      <c r="J32" s="34"/>
      <c r="K32" s="34"/>
    </row>
    <row r="33" spans="3:11" ht="12.75">
      <c r="C33" s="34"/>
      <c r="D33" s="34"/>
      <c r="E33" s="34"/>
      <c r="F33" s="34"/>
      <c r="G33" s="34"/>
      <c r="H33" s="34"/>
      <c r="I33" s="34"/>
      <c r="J33" s="34"/>
      <c r="K33" s="34"/>
    </row>
    <row r="34" spans="2:11" ht="12.75">
      <c r="B34" s="8">
        <v>6</v>
      </c>
      <c r="C34" s="35" t="s">
        <v>20</v>
      </c>
      <c r="D34" s="35" t="s">
        <v>158</v>
      </c>
      <c r="E34" s="34"/>
      <c r="F34" s="34"/>
      <c r="G34" s="34"/>
      <c r="H34" s="34"/>
      <c r="I34" s="34"/>
      <c r="J34" s="34"/>
      <c r="K34" s="34"/>
    </row>
    <row r="35" spans="3:11" ht="12.75">
      <c r="C35" s="34"/>
      <c r="D35" s="34"/>
      <c r="E35" s="34"/>
      <c r="F35" s="34"/>
      <c r="G35" s="34"/>
      <c r="H35" s="34"/>
      <c r="I35" s="34"/>
      <c r="J35" s="34"/>
      <c r="K35" s="36"/>
    </row>
    <row r="36" spans="3:10" ht="12.75">
      <c r="C36" s="35" t="s">
        <v>2</v>
      </c>
      <c r="D36" s="35" t="s">
        <v>95</v>
      </c>
      <c r="E36" s="34"/>
      <c r="F36" s="34"/>
      <c r="G36" s="34"/>
      <c r="H36" s="34"/>
      <c r="I36" s="34"/>
      <c r="J36" s="34"/>
    </row>
    <row r="37" spans="3:11" ht="12.75">
      <c r="C37" s="34"/>
      <c r="D37" s="34"/>
      <c r="E37" s="34"/>
      <c r="F37" s="34"/>
      <c r="G37" s="34"/>
      <c r="H37" s="34"/>
      <c r="I37" s="34"/>
      <c r="J37" s="34"/>
      <c r="K37" s="11" t="s">
        <v>37</v>
      </c>
    </row>
    <row r="38" spans="3:11" ht="12.75">
      <c r="C38" s="34"/>
      <c r="D38" s="35" t="s">
        <v>77</v>
      </c>
      <c r="E38" s="34"/>
      <c r="F38" s="34"/>
      <c r="G38" s="34"/>
      <c r="H38" s="34"/>
      <c r="I38" s="34"/>
      <c r="J38" s="34"/>
      <c r="K38" s="36">
        <v>17455</v>
      </c>
    </row>
    <row r="39" spans="3:12" ht="12.75">
      <c r="C39" s="34"/>
      <c r="D39" s="35" t="s">
        <v>78</v>
      </c>
      <c r="E39" s="34"/>
      <c r="F39" s="34"/>
      <c r="G39" s="34"/>
      <c r="H39" s="34"/>
      <c r="I39" s="34"/>
      <c r="J39" s="34"/>
      <c r="K39" s="36">
        <v>17455</v>
      </c>
      <c r="L39" s="63"/>
    </row>
    <row r="40" spans="3:11" ht="12.75">
      <c r="C40" s="34"/>
      <c r="D40" s="35" t="s">
        <v>79</v>
      </c>
      <c r="E40" s="34"/>
      <c r="F40" s="34"/>
      <c r="G40" s="34"/>
      <c r="H40" s="34"/>
      <c r="I40" s="34"/>
      <c r="J40" s="34"/>
      <c r="K40" s="36">
        <v>26518</v>
      </c>
    </row>
    <row r="41" spans="3:11" ht="12.75">
      <c r="C41" s="34"/>
      <c r="D41" s="34"/>
      <c r="E41" s="34"/>
      <c r="F41" s="34"/>
      <c r="G41" s="34"/>
      <c r="H41" s="34"/>
      <c r="I41" s="34"/>
      <c r="J41" s="34"/>
      <c r="K41" s="34"/>
    </row>
    <row r="42" spans="2:11" ht="12.75">
      <c r="B42" s="8">
        <v>7</v>
      </c>
      <c r="C42" s="35" t="s">
        <v>191</v>
      </c>
      <c r="D42" s="34"/>
      <c r="E42" s="34"/>
      <c r="F42" s="34"/>
      <c r="G42" s="34"/>
      <c r="H42" s="34"/>
      <c r="I42" s="34"/>
      <c r="J42" s="34"/>
      <c r="K42" s="34"/>
    </row>
    <row r="43" spans="3:11" ht="12.75">
      <c r="C43" s="54" t="s">
        <v>92</v>
      </c>
      <c r="D43" s="34"/>
      <c r="E43" s="34"/>
      <c r="F43" s="34"/>
      <c r="G43" s="34"/>
      <c r="H43" s="34"/>
      <c r="I43" s="34"/>
      <c r="J43" s="34"/>
      <c r="K43" s="34"/>
    </row>
    <row r="44" spans="3:11" ht="12.75">
      <c r="C44" s="54" t="s">
        <v>93</v>
      </c>
      <c r="D44" s="34"/>
      <c r="E44" s="34"/>
      <c r="F44" s="34"/>
      <c r="G44" s="34"/>
      <c r="H44" s="34"/>
      <c r="I44" s="34"/>
      <c r="J44" s="34"/>
      <c r="K44" s="34"/>
    </row>
    <row r="45" spans="3:11" ht="12.75">
      <c r="C45" s="54"/>
      <c r="D45" s="34"/>
      <c r="E45" s="34"/>
      <c r="F45" s="34"/>
      <c r="G45" s="34"/>
      <c r="H45" s="34"/>
      <c r="I45" s="34"/>
      <c r="J45" s="34"/>
      <c r="K45" s="34"/>
    </row>
    <row r="46" spans="2:11" ht="12.75">
      <c r="B46" s="8">
        <v>8</v>
      </c>
      <c r="C46" s="35" t="s">
        <v>192</v>
      </c>
      <c r="D46" s="34"/>
      <c r="E46" s="34"/>
      <c r="F46" s="34"/>
      <c r="G46" s="34"/>
      <c r="H46" s="34"/>
      <c r="I46" s="34"/>
      <c r="J46" s="34"/>
      <c r="K46" s="34"/>
    </row>
    <row r="47" spans="3:11" ht="12.75">
      <c r="C47" s="54"/>
      <c r="D47" s="34"/>
      <c r="E47" s="34"/>
      <c r="F47" s="34"/>
      <c r="G47" s="34"/>
      <c r="H47" s="34"/>
      <c r="I47" s="34"/>
      <c r="J47" s="34"/>
      <c r="K47" s="34"/>
    </row>
    <row r="48" spans="2:11" ht="12.75">
      <c r="B48" s="8">
        <v>9</v>
      </c>
      <c r="C48" s="35" t="s">
        <v>80</v>
      </c>
      <c r="D48" s="34"/>
      <c r="E48" s="34"/>
      <c r="F48" s="34"/>
      <c r="G48" s="34"/>
      <c r="H48" s="34"/>
      <c r="I48" s="34"/>
      <c r="J48" s="34"/>
      <c r="K48" s="34"/>
    </row>
    <row r="49" spans="3:11" ht="12.75">
      <c r="C49" s="35" t="s">
        <v>81</v>
      </c>
      <c r="D49" s="34"/>
      <c r="E49" s="34"/>
      <c r="F49" s="34"/>
      <c r="G49" s="34"/>
      <c r="H49" s="34"/>
      <c r="I49" s="34"/>
      <c r="J49" s="34"/>
      <c r="K49" s="34"/>
    </row>
    <row r="50" spans="3:11" ht="12.75">
      <c r="C50" s="35"/>
      <c r="D50" s="34"/>
      <c r="E50" s="34"/>
      <c r="F50" s="34"/>
      <c r="G50" s="34"/>
      <c r="H50" s="34"/>
      <c r="I50" s="34"/>
      <c r="J50" s="34"/>
      <c r="K50" s="34"/>
    </row>
    <row r="51" spans="2:11" ht="12.75">
      <c r="B51" s="8">
        <v>10</v>
      </c>
      <c r="C51" s="35" t="s">
        <v>182</v>
      </c>
      <c r="D51" s="34"/>
      <c r="E51" s="34"/>
      <c r="F51" s="34"/>
      <c r="G51" s="34"/>
      <c r="H51" s="34"/>
      <c r="I51" s="34"/>
      <c r="J51" s="34"/>
      <c r="K51" s="34"/>
    </row>
    <row r="52" spans="3:11" ht="12.75">
      <c r="C52" s="34"/>
      <c r="D52" s="34"/>
      <c r="E52" s="34"/>
      <c r="F52" s="34"/>
      <c r="G52" s="34"/>
      <c r="H52" s="34"/>
      <c r="I52" s="11" t="s">
        <v>37</v>
      </c>
      <c r="J52" s="34"/>
      <c r="K52" s="34"/>
    </row>
    <row r="53" spans="3:11" ht="12.75">
      <c r="C53" s="34"/>
      <c r="D53" s="35" t="s">
        <v>53</v>
      </c>
      <c r="E53" s="34"/>
      <c r="F53" s="34"/>
      <c r="G53" s="34"/>
      <c r="H53" s="34"/>
      <c r="I53" s="36"/>
      <c r="J53" s="34"/>
      <c r="K53" s="34"/>
    </row>
    <row r="54" spans="3:11" ht="12.75">
      <c r="C54" s="34"/>
      <c r="D54" s="58" t="s">
        <v>97</v>
      </c>
      <c r="E54" s="34"/>
      <c r="F54" s="34"/>
      <c r="G54" s="34"/>
      <c r="H54" s="34"/>
      <c r="I54" s="36">
        <v>13300</v>
      </c>
      <c r="J54" s="34"/>
      <c r="K54" s="34"/>
    </row>
    <row r="55" spans="3:11" ht="12.75">
      <c r="C55" s="34"/>
      <c r="D55" s="58" t="s">
        <v>98</v>
      </c>
      <c r="E55" s="34"/>
      <c r="F55" s="34"/>
      <c r="G55" s="34"/>
      <c r="H55" s="34"/>
      <c r="I55" s="36">
        <f>+I60</f>
        <v>14168</v>
      </c>
      <c r="J55" s="34"/>
      <c r="K55" s="34"/>
    </row>
    <row r="56" spans="3:11" ht="13.5" thickBot="1">
      <c r="C56" s="34"/>
      <c r="D56" s="58"/>
      <c r="E56" s="34"/>
      <c r="F56" s="34"/>
      <c r="G56" s="34"/>
      <c r="H56" s="34"/>
      <c r="I56" s="71">
        <f>SUM(I54:I55)</f>
        <v>27468</v>
      </c>
      <c r="J56" s="34"/>
      <c r="K56" s="34"/>
    </row>
    <row r="57" spans="3:11" ht="13.5" thickTop="1">
      <c r="C57" s="34"/>
      <c r="D57" s="58"/>
      <c r="E57" s="34"/>
      <c r="F57" s="34"/>
      <c r="G57" s="34"/>
      <c r="H57" s="34"/>
      <c r="I57" s="36"/>
      <c r="J57" s="34"/>
      <c r="K57" s="34"/>
    </row>
    <row r="58" spans="3:11" ht="12.75">
      <c r="C58" s="34"/>
      <c r="D58" s="35" t="s">
        <v>96</v>
      </c>
      <c r="E58" s="34"/>
      <c r="F58" s="34"/>
      <c r="G58" s="34"/>
      <c r="H58" s="34"/>
      <c r="I58" s="36"/>
      <c r="J58" s="34"/>
      <c r="K58" s="34"/>
    </row>
    <row r="59" spans="3:11" ht="12.75">
      <c r="C59" s="34"/>
      <c r="D59" s="58" t="s">
        <v>98</v>
      </c>
      <c r="E59" s="34"/>
      <c r="F59" s="34"/>
      <c r="G59" s="34"/>
      <c r="H59" s="34"/>
      <c r="I59" s="36">
        <v>31504</v>
      </c>
      <c r="J59" s="34"/>
      <c r="K59" s="34"/>
    </row>
    <row r="60" spans="3:11" ht="12.75">
      <c r="C60" s="34"/>
      <c r="D60" s="35" t="s">
        <v>102</v>
      </c>
      <c r="E60" s="34"/>
      <c r="F60" s="34"/>
      <c r="G60" s="34"/>
      <c r="H60" s="34"/>
      <c r="I60" s="36">
        <f>7084*2</f>
        <v>14168</v>
      </c>
      <c r="J60" s="34"/>
      <c r="K60" s="34"/>
    </row>
    <row r="61" spans="3:11" ht="13.5" thickBot="1">
      <c r="C61" s="34"/>
      <c r="D61" s="58"/>
      <c r="E61" s="34"/>
      <c r="F61" s="34"/>
      <c r="G61" s="34"/>
      <c r="H61" s="34"/>
      <c r="I61" s="71">
        <f>+I59-I60</f>
        <v>17336</v>
      </c>
      <c r="J61" s="34"/>
      <c r="K61" s="34"/>
    </row>
    <row r="62" spans="3:11" ht="13.5" thickTop="1">
      <c r="C62" s="35"/>
      <c r="D62" s="34"/>
      <c r="E62" s="34"/>
      <c r="F62" s="34"/>
      <c r="G62" s="34"/>
      <c r="H62" s="34"/>
      <c r="I62" s="34"/>
      <c r="J62" s="34"/>
      <c r="K62" s="34"/>
    </row>
    <row r="63" spans="2:11" ht="12.75">
      <c r="B63" s="8">
        <v>11</v>
      </c>
      <c r="C63" s="35" t="s">
        <v>83</v>
      </c>
      <c r="D63" s="34"/>
      <c r="E63" s="34"/>
      <c r="F63" s="34"/>
      <c r="G63" s="34"/>
      <c r="H63" s="34"/>
      <c r="I63" s="34"/>
      <c r="J63" s="34"/>
      <c r="K63" s="34"/>
    </row>
    <row r="64" spans="3:11" ht="12.75">
      <c r="C64" s="54"/>
      <c r="D64" s="34"/>
      <c r="E64" s="34"/>
      <c r="F64" s="34"/>
      <c r="G64" s="34"/>
      <c r="H64" s="34"/>
      <c r="I64" s="34"/>
      <c r="J64" s="34"/>
      <c r="K64" s="34"/>
    </row>
    <row r="65" spans="2:11" ht="12.75">
      <c r="B65" s="8">
        <v>12</v>
      </c>
      <c r="C65" s="35" t="s">
        <v>84</v>
      </c>
      <c r="D65" s="34"/>
      <c r="E65" s="34"/>
      <c r="F65" s="34"/>
      <c r="G65" s="34"/>
      <c r="H65" s="34"/>
      <c r="I65" s="34"/>
      <c r="J65" s="34"/>
      <c r="K65" s="34"/>
    </row>
    <row r="66" spans="3:11" ht="12.75">
      <c r="C66" s="54" t="s">
        <v>85</v>
      </c>
      <c r="D66" s="34"/>
      <c r="E66" s="34"/>
      <c r="F66" s="34"/>
      <c r="G66" s="34"/>
      <c r="H66" s="34"/>
      <c r="I66" s="34"/>
      <c r="J66" s="34"/>
      <c r="K66" s="34"/>
    </row>
    <row r="67" spans="3:11" ht="12.75">
      <c r="C67" s="54"/>
      <c r="D67" s="34"/>
      <c r="E67" s="34"/>
      <c r="F67" s="34"/>
      <c r="G67" s="34"/>
      <c r="H67" s="34"/>
      <c r="I67" s="34"/>
      <c r="J67" s="34"/>
      <c r="K67" s="34"/>
    </row>
    <row r="68" spans="3:11" ht="12.75">
      <c r="C68" s="54"/>
      <c r="D68" s="34"/>
      <c r="E68" s="34"/>
      <c r="F68" s="34"/>
      <c r="G68" s="34"/>
      <c r="H68" s="34"/>
      <c r="I68" s="34"/>
      <c r="J68" s="34"/>
      <c r="K68" s="34"/>
    </row>
    <row r="69" spans="3:11" ht="12.75">
      <c r="C69" s="54"/>
      <c r="D69" s="34"/>
      <c r="E69" s="34"/>
      <c r="F69" s="34"/>
      <c r="G69" s="34"/>
      <c r="H69" s="34"/>
      <c r="I69" s="34"/>
      <c r="J69" s="34"/>
      <c r="K69" s="34"/>
    </row>
    <row r="70" spans="3:11" ht="12.75">
      <c r="C70" s="54"/>
      <c r="D70" s="34"/>
      <c r="E70" s="34"/>
      <c r="F70" s="34"/>
      <c r="G70" s="34"/>
      <c r="H70" s="34"/>
      <c r="I70" s="34"/>
      <c r="J70" s="34"/>
      <c r="K70" s="34"/>
    </row>
    <row r="71" spans="3:11" ht="12.75">
      <c r="C71" s="54"/>
      <c r="D71" s="34"/>
      <c r="E71" s="34"/>
      <c r="F71" s="34"/>
      <c r="G71" s="34"/>
      <c r="H71" s="34"/>
      <c r="I71" s="34"/>
      <c r="J71" s="34"/>
      <c r="K71" s="34"/>
    </row>
    <row r="72" spans="3:11" ht="12.75">
      <c r="C72" s="54"/>
      <c r="D72" s="34"/>
      <c r="E72" s="34"/>
      <c r="F72" s="34"/>
      <c r="G72" s="34"/>
      <c r="H72" s="34"/>
      <c r="I72" s="34"/>
      <c r="J72" s="34"/>
      <c r="K72" s="34"/>
    </row>
    <row r="73" spans="2:11" ht="12.75">
      <c r="B73" s="45" t="s">
        <v>39</v>
      </c>
      <c r="C73" s="35"/>
      <c r="D73" s="34"/>
      <c r="E73" s="34"/>
      <c r="F73" s="34"/>
      <c r="G73" s="34"/>
      <c r="H73" s="34"/>
      <c r="I73" s="34"/>
      <c r="J73" s="34"/>
      <c r="K73" s="34"/>
    </row>
    <row r="74" spans="3:11" ht="12.75">
      <c r="C74" s="35"/>
      <c r="D74" s="34"/>
      <c r="E74" s="34"/>
      <c r="F74" s="34"/>
      <c r="G74" s="34"/>
      <c r="H74" s="34"/>
      <c r="I74" s="34"/>
      <c r="J74" s="34"/>
      <c r="K74" s="34"/>
    </row>
    <row r="75" spans="2:11" ht="12.75">
      <c r="B75" s="31" t="s">
        <v>82</v>
      </c>
      <c r="C75" s="34"/>
      <c r="D75" s="34"/>
      <c r="E75" s="34"/>
      <c r="F75" s="34"/>
      <c r="G75" s="34"/>
      <c r="H75" s="34"/>
      <c r="I75" s="34"/>
      <c r="J75" s="34"/>
      <c r="K75" s="34"/>
    </row>
    <row r="76" spans="4:11" ht="12.75">
      <c r="D76" s="34"/>
      <c r="E76" s="34"/>
      <c r="F76" s="34"/>
      <c r="G76" s="34"/>
      <c r="H76" s="34"/>
      <c r="I76" s="34"/>
      <c r="J76" s="34"/>
      <c r="K76" s="34"/>
    </row>
    <row r="77" spans="2:11" ht="12.75">
      <c r="B77" s="51" t="s">
        <v>75</v>
      </c>
      <c r="C77" s="35"/>
      <c r="D77" s="34"/>
      <c r="E77" s="34"/>
      <c r="F77" s="34"/>
      <c r="G77" s="34"/>
      <c r="H77" s="34"/>
      <c r="I77" s="34"/>
      <c r="J77" s="34"/>
      <c r="K77" s="34"/>
    </row>
    <row r="78" spans="2:11" ht="12.75">
      <c r="B78" s="51" t="str">
        <f>+B6</f>
        <v>UNAUDITED RESULTS FOR THE 2ND QUARTER ENDED 31 DECEMBER 2001</v>
      </c>
      <c r="C78" s="35"/>
      <c r="D78" s="34"/>
      <c r="E78" s="34"/>
      <c r="F78" s="34"/>
      <c r="G78" s="34"/>
      <c r="H78" s="34"/>
      <c r="I78" s="34"/>
      <c r="J78" s="34"/>
      <c r="K78" s="34"/>
    </row>
    <row r="79" spans="3:11" ht="12.75">
      <c r="C79" s="54"/>
      <c r="D79" s="34"/>
      <c r="E79" s="34"/>
      <c r="F79" s="34"/>
      <c r="G79" s="34"/>
      <c r="H79" s="34"/>
      <c r="I79" s="34"/>
      <c r="J79" s="34"/>
      <c r="K79" s="34"/>
    </row>
    <row r="80" spans="3:11" ht="12.75">
      <c r="C80" s="54"/>
      <c r="D80" s="34"/>
      <c r="E80" s="34"/>
      <c r="F80" s="34"/>
      <c r="G80" s="34"/>
      <c r="H80" s="34"/>
      <c r="I80" s="34"/>
      <c r="J80" s="34"/>
      <c r="K80" s="34"/>
    </row>
    <row r="81" spans="2:11" ht="12.75">
      <c r="B81" s="8">
        <v>13</v>
      </c>
      <c r="C81" s="35" t="s">
        <v>86</v>
      </c>
      <c r="D81" s="34"/>
      <c r="E81" s="34"/>
      <c r="F81" s="34"/>
      <c r="G81" s="34"/>
      <c r="H81" s="34"/>
      <c r="I81" s="34"/>
      <c r="J81" s="34"/>
      <c r="K81" s="34"/>
    </row>
    <row r="82" spans="3:11" ht="12.75">
      <c r="C82" s="34"/>
      <c r="D82" s="34"/>
      <c r="E82" s="34"/>
      <c r="F82" s="34"/>
      <c r="G82" s="34"/>
      <c r="H82" s="34"/>
      <c r="I82" s="34"/>
      <c r="J82" s="34"/>
      <c r="K82" s="34"/>
    </row>
    <row r="83" spans="2:11" ht="12.75">
      <c r="B83" s="8">
        <v>14</v>
      </c>
      <c r="C83" s="35" t="s">
        <v>103</v>
      </c>
      <c r="D83" s="34"/>
      <c r="E83" s="34"/>
      <c r="F83" s="34"/>
      <c r="G83" s="34"/>
      <c r="H83" s="34"/>
      <c r="I83" s="34"/>
      <c r="J83" s="34"/>
      <c r="K83" s="34"/>
    </row>
    <row r="84" spans="3:11" ht="12.75">
      <c r="C84" s="54" t="s">
        <v>104</v>
      </c>
      <c r="D84" s="34"/>
      <c r="E84" s="34"/>
      <c r="F84" s="34"/>
      <c r="G84" s="34"/>
      <c r="H84" s="34"/>
      <c r="I84" s="34"/>
      <c r="J84" s="34"/>
      <c r="K84" s="34"/>
    </row>
    <row r="85" spans="3:11" ht="12.75">
      <c r="C85" s="35"/>
      <c r="D85" s="34"/>
      <c r="E85" s="34"/>
      <c r="F85" s="34"/>
      <c r="G85" s="34"/>
      <c r="H85" s="34"/>
      <c r="I85" s="34"/>
      <c r="J85" s="34"/>
      <c r="K85" s="34"/>
    </row>
    <row r="86" spans="2:11" ht="12.75">
      <c r="B86" s="8">
        <v>15</v>
      </c>
      <c r="C86" s="35" t="s">
        <v>162</v>
      </c>
      <c r="D86" s="34"/>
      <c r="E86" s="34"/>
      <c r="F86" s="34"/>
      <c r="G86" s="34"/>
      <c r="H86" s="34"/>
      <c r="I86" s="34"/>
      <c r="J86" s="34"/>
      <c r="K86" s="34"/>
    </row>
    <row r="87" spans="2:11" ht="12.75">
      <c r="B87" s="8"/>
      <c r="C87" s="35"/>
      <c r="D87" s="34"/>
      <c r="E87" s="34"/>
      <c r="F87" s="34"/>
      <c r="G87" s="34"/>
      <c r="H87" s="34"/>
      <c r="I87" s="34"/>
      <c r="J87" s="34"/>
      <c r="K87" s="34" t="s">
        <v>164</v>
      </c>
    </row>
    <row r="88" spans="2:11" ht="12.75">
      <c r="B88" s="8"/>
      <c r="C88" s="35"/>
      <c r="D88" s="34"/>
      <c r="E88" s="34"/>
      <c r="F88" s="34"/>
      <c r="G88" s="34"/>
      <c r="H88" s="34"/>
      <c r="I88" s="34"/>
      <c r="J88" s="64" t="s">
        <v>163</v>
      </c>
      <c r="K88" s="34" t="s">
        <v>165</v>
      </c>
    </row>
    <row r="89" spans="2:11" ht="12.75">
      <c r="B89" s="8"/>
      <c r="C89" s="35"/>
      <c r="D89" s="34"/>
      <c r="E89" s="34"/>
      <c r="F89" s="34"/>
      <c r="G89" s="34"/>
      <c r="H89" s="34"/>
      <c r="I89" s="34"/>
      <c r="J89" s="64" t="s">
        <v>137</v>
      </c>
      <c r="K89" s="34" t="s">
        <v>137</v>
      </c>
    </row>
    <row r="90" spans="2:11" ht="12.75">
      <c r="B90" s="8"/>
      <c r="C90" s="35"/>
      <c r="D90" s="34"/>
      <c r="E90" s="34"/>
      <c r="F90" s="34"/>
      <c r="G90" s="34"/>
      <c r="H90" s="34"/>
      <c r="I90" s="34"/>
      <c r="J90" s="57" t="s">
        <v>169</v>
      </c>
      <c r="K90" s="34" t="s">
        <v>157</v>
      </c>
    </row>
    <row r="91" spans="2:11" ht="12.75">
      <c r="B91" s="8"/>
      <c r="C91" s="35"/>
      <c r="D91" s="34"/>
      <c r="E91" s="34"/>
      <c r="F91" s="34"/>
      <c r="G91" s="34"/>
      <c r="H91" s="34"/>
      <c r="I91" s="34"/>
      <c r="J91" s="64" t="s">
        <v>37</v>
      </c>
      <c r="K91" s="64" t="s">
        <v>37</v>
      </c>
    </row>
    <row r="92" spans="2:13" ht="13.5" thickBot="1">
      <c r="B92" s="8"/>
      <c r="C92" s="35"/>
      <c r="D92" s="54" t="s">
        <v>105</v>
      </c>
      <c r="E92" s="34"/>
      <c r="F92" s="34"/>
      <c r="G92" s="34"/>
      <c r="H92" s="34"/>
      <c r="I92" s="34"/>
      <c r="J92" s="89">
        <v>58019</v>
      </c>
      <c r="K92" s="90">
        <v>57264</v>
      </c>
      <c r="L92" s="91"/>
      <c r="M92" s="92"/>
    </row>
    <row r="93" spans="2:13" ht="14.25" thickBot="1" thickTop="1">
      <c r="B93" s="8"/>
      <c r="C93" s="35"/>
      <c r="D93" s="54" t="s">
        <v>166</v>
      </c>
      <c r="E93" s="34"/>
      <c r="F93" s="34"/>
      <c r="G93" s="34"/>
      <c r="H93" s="34"/>
      <c r="I93" s="34"/>
      <c r="J93" s="90">
        <v>5950</v>
      </c>
      <c r="K93" s="90">
        <v>9720</v>
      </c>
      <c r="L93" s="91"/>
      <c r="M93" s="92"/>
    </row>
    <row r="94" spans="2:11" ht="13.5" thickTop="1">
      <c r="B94" s="8"/>
      <c r="C94" s="35"/>
      <c r="D94" s="34"/>
      <c r="E94" s="34"/>
      <c r="F94" s="34"/>
      <c r="G94" s="34"/>
      <c r="H94" s="34"/>
      <c r="I94" s="34"/>
      <c r="J94" s="34"/>
      <c r="K94" s="34"/>
    </row>
    <row r="95" spans="2:11" ht="12.75">
      <c r="B95" s="8"/>
      <c r="C95" s="35" t="s">
        <v>183</v>
      </c>
      <c r="D95" s="34"/>
      <c r="E95" s="34"/>
      <c r="F95" s="34"/>
      <c r="G95" s="34"/>
      <c r="H95" s="34"/>
      <c r="I95" s="34"/>
      <c r="J95" s="34"/>
      <c r="K95" s="34"/>
    </row>
    <row r="96" spans="2:11" ht="12.75">
      <c r="B96" s="8"/>
      <c r="C96" s="35" t="s">
        <v>186</v>
      </c>
      <c r="D96" s="34"/>
      <c r="E96" s="34"/>
      <c r="F96" s="34"/>
      <c r="G96" s="34"/>
      <c r="H96" s="34"/>
      <c r="I96" s="34"/>
      <c r="J96" s="34"/>
      <c r="K96" s="34"/>
    </row>
    <row r="97" spans="2:11" ht="12.75">
      <c r="B97" s="8"/>
      <c r="C97" s="35" t="s">
        <v>184</v>
      </c>
      <c r="D97" s="34"/>
      <c r="E97" s="34"/>
      <c r="F97" s="34"/>
      <c r="G97" s="34"/>
      <c r="H97" s="34"/>
      <c r="I97" s="34"/>
      <c r="J97" s="34"/>
      <c r="K97" s="34"/>
    </row>
    <row r="98" spans="2:11" ht="12.75">
      <c r="B98" s="8"/>
      <c r="C98" s="35"/>
      <c r="D98" s="34"/>
      <c r="E98" s="34"/>
      <c r="F98" s="34"/>
      <c r="G98" s="34"/>
      <c r="H98" s="34"/>
      <c r="I98" s="34"/>
      <c r="J98" s="34"/>
      <c r="K98" s="34"/>
    </row>
    <row r="99" spans="2:12" ht="12.75">
      <c r="B99" s="8">
        <v>16</v>
      </c>
      <c r="C99" s="56" t="s">
        <v>194</v>
      </c>
      <c r="D99" s="57"/>
      <c r="E99" s="57"/>
      <c r="F99" s="57"/>
      <c r="G99" s="57"/>
      <c r="H99" s="57"/>
      <c r="I99" s="57"/>
      <c r="J99" s="57"/>
      <c r="K99" s="57"/>
      <c r="L99" s="57"/>
    </row>
    <row r="100" spans="2:12" ht="12.75">
      <c r="B100" s="8"/>
      <c r="C100" s="35" t="s">
        <v>195</v>
      </c>
      <c r="D100" s="57"/>
      <c r="E100" s="57"/>
      <c r="F100" s="57"/>
      <c r="G100" s="57"/>
      <c r="H100" s="57"/>
      <c r="I100" s="57"/>
      <c r="J100" s="57"/>
      <c r="K100" s="57"/>
      <c r="L100" s="57"/>
    </row>
    <row r="101" spans="2:12" ht="12.75">
      <c r="B101" s="8"/>
      <c r="C101" s="35" t="s">
        <v>196</v>
      </c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2:12" ht="12.75">
      <c r="B102" s="8"/>
      <c r="C102" s="35" t="s">
        <v>188</v>
      </c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2:12" ht="12.75">
      <c r="B103" s="8"/>
      <c r="C103" s="35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2:11" ht="12.75">
      <c r="B104" s="8">
        <v>17</v>
      </c>
      <c r="C104" s="38" t="s">
        <v>138</v>
      </c>
      <c r="D104" s="34"/>
      <c r="E104" s="34"/>
      <c r="F104" s="34"/>
      <c r="G104" s="34"/>
      <c r="H104" s="34"/>
      <c r="I104" s="34"/>
      <c r="J104" s="34"/>
      <c r="K104" s="34"/>
    </row>
    <row r="105" spans="2:11" ht="12.75">
      <c r="B105" s="8"/>
      <c r="C105" s="38"/>
      <c r="D105" s="34"/>
      <c r="E105" s="34"/>
      <c r="F105" s="34"/>
      <c r="G105" s="34"/>
      <c r="H105" s="34"/>
      <c r="I105" s="34"/>
      <c r="J105" s="34"/>
      <c r="K105" s="34"/>
    </row>
    <row r="106" spans="2:11" ht="12.75">
      <c r="B106" s="8">
        <v>18</v>
      </c>
      <c r="C106" s="38" t="s">
        <v>185</v>
      </c>
      <c r="D106" s="34"/>
      <c r="E106" s="34"/>
      <c r="F106" s="34"/>
      <c r="G106" s="34"/>
      <c r="H106" s="34"/>
      <c r="I106" s="34"/>
      <c r="J106" s="34"/>
      <c r="K106" s="34"/>
    </row>
    <row r="107" spans="2:11" ht="12.75">
      <c r="B107" s="8"/>
      <c r="C107" s="56"/>
      <c r="D107" s="34"/>
      <c r="E107" s="34"/>
      <c r="F107" s="34"/>
      <c r="G107" s="34"/>
      <c r="H107" s="34"/>
      <c r="I107" s="34"/>
      <c r="J107" s="34"/>
      <c r="K107" s="34"/>
    </row>
    <row r="108" spans="2:11" ht="12.75">
      <c r="B108" s="35">
        <v>19</v>
      </c>
      <c r="C108" t="s">
        <v>198</v>
      </c>
      <c r="D108" s="34"/>
      <c r="E108" s="34"/>
      <c r="F108" s="34"/>
      <c r="G108" s="34"/>
      <c r="H108" s="34"/>
      <c r="I108" s="34"/>
      <c r="J108" s="34"/>
      <c r="K108" s="34"/>
    </row>
    <row r="109" spans="2:11" ht="12.75">
      <c r="B109" s="35"/>
      <c r="C109" s="35" t="s">
        <v>197</v>
      </c>
      <c r="D109" s="34"/>
      <c r="E109" s="34"/>
      <c r="F109" s="34"/>
      <c r="G109" s="34"/>
      <c r="H109" s="34"/>
      <c r="I109" s="34"/>
      <c r="J109" s="34"/>
      <c r="K109" s="34"/>
    </row>
    <row r="110" spans="3:11" ht="12.75">
      <c r="C110" s="35"/>
      <c r="D110" s="34"/>
      <c r="E110" s="34"/>
      <c r="F110" s="34"/>
      <c r="G110" s="34"/>
      <c r="H110" s="34"/>
      <c r="I110" s="34"/>
      <c r="J110" s="34"/>
      <c r="K110" s="34"/>
    </row>
    <row r="111" spans="2:11" ht="12.75">
      <c r="B111" s="35">
        <v>20</v>
      </c>
      <c r="C111" s="54" t="s">
        <v>94</v>
      </c>
      <c r="D111" s="34"/>
      <c r="E111" s="34"/>
      <c r="F111" s="34"/>
      <c r="G111" s="34"/>
      <c r="H111" s="34"/>
      <c r="I111" s="34"/>
      <c r="J111" s="34"/>
      <c r="K111" s="34"/>
    </row>
    <row r="112" spans="4:11" ht="12.75">
      <c r="D112" s="34"/>
      <c r="E112" s="34"/>
      <c r="F112" s="34"/>
      <c r="G112" s="34"/>
      <c r="H112" s="34"/>
      <c r="I112" s="34"/>
      <c r="J112" s="34"/>
      <c r="K112" s="34"/>
    </row>
    <row r="113" spans="2:11" ht="12.75">
      <c r="B113">
        <v>21</v>
      </c>
      <c r="C113" s="54" t="s">
        <v>179</v>
      </c>
      <c r="D113" s="34"/>
      <c r="E113" s="34"/>
      <c r="F113" s="34"/>
      <c r="G113" s="34"/>
      <c r="H113" s="34"/>
      <c r="I113" s="34"/>
      <c r="J113" s="34"/>
      <c r="K113" s="34"/>
    </row>
    <row r="114" spans="3:11" ht="12.75">
      <c r="C114" t="s">
        <v>180</v>
      </c>
      <c r="E114" s="34"/>
      <c r="F114" s="34"/>
      <c r="G114" s="34"/>
      <c r="H114" s="34"/>
      <c r="I114" s="34"/>
      <c r="J114" s="34"/>
      <c r="K114" s="34"/>
    </row>
    <row r="115" spans="3:11" ht="12.75">
      <c r="C115" t="s">
        <v>181</v>
      </c>
      <c r="E115" s="34"/>
      <c r="F115" s="34"/>
      <c r="G115" s="34"/>
      <c r="H115" s="34"/>
      <c r="I115" s="34"/>
      <c r="J115" s="34"/>
      <c r="K115" s="34"/>
    </row>
    <row r="116" spans="3:11" ht="12.75">
      <c r="C116" s="54"/>
      <c r="D116" s="34"/>
      <c r="E116" s="34"/>
      <c r="F116" s="34"/>
      <c r="G116" s="34"/>
      <c r="H116" s="34"/>
      <c r="I116" s="34"/>
      <c r="J116" s="34"/>
      <c r="K116" s="34"/>
    </row>
    <row r="117" spans="3:11" ht="12.75">
      <c r="C117" s="54" t="s">
        <v>174</v>
      </c>
      <c r="D117" s="34"/>
      <c r="E117" s="34"/>
      <c r="F117" s="34"/>
      <c r="G117" s="34"/>
      <c r="H117" s="34"/>
      <c r="I117" s="34"/>
      <c r="J117" s="34"/>
      <c r="K117" s="34"/>
    </row>
    <row r="118" spans="3:11" ht="12.75">
      <c r="C118" s="54"/>
      <c r="D118" s="34"/>
      <c r="E118" s="34"/>
      <c r="F118" s="34"/>
      <c r="G118" s="34"/>
      <c r="H118" s="34"/>
      <c r="I118" s="34"/>
      <c r="J118" s="34"/>
      <c r="K118" s="34"/>
    </row>
    <row r="119" spans="3:11" ht="12.75">
      <c r="C119" s="64" t="s">
        <v>20</v>
      </c>
      <c r="D119" s="54" t="s">
        <v>193</v>
      </c>
      <c r="E119" s="34"/>
      <c r="F119" s="34"/>
      <c r="G119" s="34"/>
      <c r="H119" s="34"/>
      <c r="I119" s="34"/>
      <c r="J119" s="34"/>
      <c r="K119" s="34"/>
    </row>
    <row r="120" spans="3:11" ht="12.75">
      <c r="C120" s="54"/>
      <c r="D120" s="54" t="s">
        <v>171</v>
      </c>
      <c r="E120" s="34"/>
      <c r="F120" s="34"/>
      <c r="G120" s="34"/>
      <c r="H120" s="34"/>
      <c r="I120" s="34"/>
      <c r="J120" s="34"/>
      <c r="K120" s="34"/>
    </row>
    <row r="121" spans="3:11" ht="12.75">
      <c r="C121" s="54"/>
      <c r="D121" s="34"/>
      <c r="E121" s="34"/>
      <c r="F121" s="34"/>
      <c r="G121" s="34"/>
      <c r="H121" s="34"/>
      <c r="I121" s="34"/>
      <c r="J121" s="34"/>
      <c r="K121" s="34"/>
    </row>
    <row r="122" spans="3:11" ht="12.75">
      <c r="C122" s="64" t="s">
        <v>2</v>
      </c>
      <c r="D122" s="54" t="s">
        <v>172</v>
      </c>
      <c r="E122" s="34"/>
      <c r="F122" s="34"/>
      <c r="G122" s="34"/>
      <c r="H122" s="34"/>
      <c r="I122" s="34"/>
      <c r="J122" s="34"/>
      <c r="K122" s="34"/>
    </row>
    <row r="123" spans="3:11" ht="12.75">
      <c r="C123" s="64"/>
      <c r="D123" s="54" t="s">
        <v>173</v>
      </c>
      <c r="E123" s="34"/>
      <c r="F123" s="34"/>
      <c r="G123" s="34"/>
      <c r="H123" s="34"/>
      <c r="I123" s="34"/>
      <c r="J123" s="34"/>
      <c r="K123" s="34"/>
    </row>
    <row r="124" spans="3:11" ht="12.75">
      <c r="C124" s="64"/>
      <c r="D124" s="34"/>
      <c r="E124" s="34"/>
      <c r="F124" s="34"/>
      <c r="G124" s="34"/>
      <c r="H124" s="34"/>
      <c r="I124" s="34"/>
      <c r="J124" s="34"/>
      <c r="K124" s="34"/>
    </row>
    <row r="125" spans="3:11" ht="12.75"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3:11" ht="12.75">
      <c r="C126" s="34"/>
      <c r="D126" s="34"/>
      <c r="E126" s="34"/>
      <c r="F126" s="34"/>
      <c r="G126" s="36"/>
      <c r="H126" s="34"/>
      <c r="I126" s="34"/>
      <c r="J126" s="36"/>
      <c r="K126" s="34"/>
    </row>
    <row r="127" spans="2:11" ht="12.75">
      <c r="B127" s="35" t="s">
        <v>87</v>
      </c>
      <c r="C127" s="34"/>
      <c r="D127" s="34"/>
      <c r="E127" s="34"/>
      <c r="F127" s="34"/>
      <c r="G127" s="36"/>
      <c r="H127" s="34"/>
      <c r="I127" s="34"/>
      <c r="J127" s="36"/>
      <c r="K127" s="34"/>
    </row>
    <row r="128" spans="3:11" ht="12.75">
      <c r="C128" s="34"/>
      <c r="D128" s="34"/>
      <c r="E128" s="34"/>
      <c r="F128" s="34"/>
      <c r="G128" s="36"/>
      <c r="H128" s="34"/>
      <c r="I128" s="34"/>
      <c r="J128" s="36"/>
      <c r="K128" s="34"/>
    </row>
    <row r="129" spans="3:11" ht="12.75">
      <c r="C129" s="34"/>
      <c r="D129" s="34"/>
      <c r="E129" s="34"/>
      <c r="F129" s="34"/>
      <c r="G129" s="36"/>
      <c r="H129" s="34"/>
      <c r="I129" s="34"/>
      <c r="J129" s="36"/>
      <c r="K129" s="34"/>
    </row>
    <row r="130" spans="3:11" ht="12.75"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2:11" ht="12.75">
      <c r="B131" s="35" t="s">
        <v>160</v>
      </c>
      <c r="C131" s="34"/>
      <c r="D131" s="34"/>
      <c r="E131" s="34"/>
      <c r="F131" s="34"/>
      <c r="G131" s="55"/>
      <c r="H131" s="34"/>
      <c r="I131" s="34"/>
      <c r="J131" s="34"/>
      <c r="K131" s="34"/>
    </row>
    <row r="132" spans="2:11" ht="12.75">
      <c r="B132" s="35" t="s">
        <v>161</v>
      </c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3:11" ht="12.75"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2:11" ht="12.75">
      <c r="B134" s="61" t="s">
        <v>175</v>
      </c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2:11" ht="12.75">
      <c r="B135" s="35" t="s">
        <v>88</v>
      </c>
      <c r="C135" s="34"/>
      <c r="D135" s="34"/>
      <c r="E135" s="34"/>
      <c r="F135" s="34"/>
      <c r="G135" s="34"/>
      <c r="H135" s="34"/>
      <c r="I135" s="34"/>
      <c r="J135" s="34"/>
      <c r="K135" s="34"/>
    </row>
  </sheetData>
  <mergeCells count="1">
    <mergeCell ref="C11:K11"/>
  </mergeCells>
  <printOptions/>
  <pageMargins left="0.75" right="0.55" top="0.7480314960629921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hooikoon</dc:creator>
  <cp:keywords/>
  <dc:description/>
  <cp:lastModifiedBy>hooikoon</cp:lastModifiedBy>
  <cp:lastPrinted>2002-02-04T08:42:27Z</cp:lastPrinted>
  <dcterms:created xsi:type="dcterms:W3CDTF">2000-01-22T04:31:11Z</dcterms:created>
  <dcterms:modified xsi:type="dcterms:W3CDTF">2002-01-22T08:28:43Z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